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0115" windowHeight="3405" activeTab="1"/>
  </bookViews>
  <sheets>
    <sheet name="Samstag" sheetId="1" r:id="rId1"/>
    <sheet name="Sonntag" sheetId="2" r:id="rId2"/>
    <sheet name="Tabelle3" sheetId="3" r:id="rId3"/>
  </sheets>
  <externalReferences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<sst xmlns="http://schemas.openxmlformats.org/spreadsheetml/2006/main" count="304" uniqueCount="151">
  <si>
    <t>Konzertmusikbewertung</t>
  </si>
  <si>
    <t>Nr.</t>
  </si>
  <si>
    <t>Uhrzeit</t>
  </si>
  <si>
    <t>Vereins-nummer</t>
  </si>
  <si>
    <t>Bezeichnung</t>
  </si>
  <si>
    <t>Ort</t>
  </si>
  <si>
    <t>KapellmeisterIn</t>
  </si>
  <si>
    <t>Stufe</t>
  </si>
  <si>
    <t>Werke</t>
  </si>
  <si>
    <t>Jury</t>
  </si>
  <si>
    <t>Punkte</t>
  </si>
  <si>
    <t>1</t>
  </si>
  <si>
    <t>Blasmusik</t>
  </si>
  <si>
    <t>Grafenwörth</t>
  </si>
  <si>
    <t>Markus King</t>
  </si>
  <si>
    <t>B</t>
  </si>
  <si>
    <t>P.:</t>
  </si>
  <si>
    <t>Kleine Alpenfantasie, Manfred Sternberger / VME</t>
  </si>
  <si>
    <t>J1a</t>
  </si>
  <si>
    <t>A</t>
  </si>
  <si>
    <t>W.:</t>
  </si>
  <si>
    <t>Fascinating drums, Ted Huggins / Molenaar Edition</t>
  </si>
  <si>
    <t>2</t>
  </si>
  <si>
    <t>Hauerkapelle</t>
  </si>
  <si>
    <t>Fels</t>
  </si>
  <si>
    <t>Roman Karl</t>
  </si>
  <si>
    <t>Feuerfest, Josef Strauss / Kliment</t>
  </si>
  <si>
    <t>J1b</t>
  </si>
  <si>
    <t>C</t>
  </si>
  <si>
    <t>Sizilianische Geschichten, Manfred Sternberger / Tatzer</t>
  </si>
  <si>
    <t>D</t>
  </si>
  <si>
    <t>3</t>
  </si>
  <si>
    <t>Stadtkapelle</t>
  </si>
  <si>
    <t>Klosterneuburg</t>
  </si>
  <si>
    <t>Franz Lentner</t>
  </si>
  <si>
    <t>J1c</t>
  </si>
  <si>
    <t>Rondo Classico, Peter Platt / Helma</t>
  </si>
  <si>
    <t>4</t>
  </si>
  <si>
    <t>Langenlois</t>
  </si>
  <si>
    <t>Sandra Krammer</t>
  </si>
  <si>
    <t>Ouverture in B, Joseph Haydn / Donautal</t>
  </si>
  <si>
    <t>J1d</t>
  </si>
  <si>
    <t>Rondo Romantica, Otto M. Schwarz / De Haske</t>
  </si>
  <si>
    <t>5</t>
  </si>
  <si>
    <t>Polizeimusik NÖ</t>
  </si>
  <si>
    <t/>
  </si>
  <si>
    <t>Franz Herzog</t>
  </si>
  <si>
    <t>Around the world in 80 days, Otto M. Schwarz / Mitropa music</t>
  </si>
  <si>
    <t>Symphonie H-moll, F. Schubert, arr. Otto Schwarz / Johann Kliment</t>
  </si>
  <si>
    <t>6</t>
  </si>
  <si>
    <t>Steinbach-Mauerbach</t>
  </si>
  <si>
    <t>Beim goldenen Dachl, Hans Eibl / TSS-Musikverlag</t>
  </si>
  <si>
    <t>7</t>
  </si>
  <si>
    <t>1.Gablitzer Musikverein</t>
  </si>
  <si>
    <t>D'Wienerwalder</t>
  </si>
  <si>
    <t>Ing. Mag.(FH) Markus Wolkerstorfer</t>
  </si>
  <si>
    <t>Wind, Flavio Bar / Scomegna</t>
  </si>
  <si>
    <t>Czechen-Polka, Johann Strauß / Donautal</t>
  </si>
  <si>
    <t>8</t>
  </si>
  <si>
    <t>Tulln</t>
  </si>
  <si>
    <t>Hans-Peter Manser</t>
  </si>
  <si>
    <t>Accelerationen-Walzer, Johann Strauß</t>
  </si>
  <si>
    <t>Dichter und Bauer, Franz von Suppé / Kliment</t>
  </si>
  <si>
    <t>9</t>
  </si>
  <si>
    <t>Tullnerbach</t>
  </si>
  <si>
    <t>Wolfgang Jakesch</t>
  </si>
  <si>
    <t>Aquarium, Johan de Meij / Amstel Music</t>
  </si>
  <si>
    <t>Jazz Waltz Nr. 1, Otto M. Schwarz</t>
  </si>
  <si>
    <t>10</t>
  </si>
  <si>
    <t>Musikverein</t>
  </si>
  <si>
    <t>Feuersbrunn-Wagram</t>
  </si>
  <si>
    <t>DI Johannes Wieser</t>
  </si>
  <si>
    <t>Variationen des lieben Augustins, Gerd Kofler / Wertach Musikverlag</t>
  </si>
  <si>
    <t>Vivat....!, Johann Pausackerl / VME</t>
  </si>
  <si>
    <t>11</t>
  </si>
  <si>
    <t>Musik- und Gesangsverein</t>
  </si>
  <si>
    <t>St. Andrä-Wördern</t>
  </si>
  <si>
    <t>Hermann Gasser</t>
  </si>
  <si>
    <t>Checkpoint, Fritz Neuböck / Rundel</t>
  </si>
  <si>
    <t>12</t>
  </si>
  <si>
    <t>Jugendkapelle</t>
  </si>
  <si>
    <t>Königstetten</t>
  </si>
  <si>
    <t>Ing. Dieter Steinböck</t>
  </si>
  <si>
    <t>13</t>
  </si>
  <si>
    <t>Engabrunn</t>
  </si>
  <si>
    <t>Peter Vorhauer</t>
  </si>
  <si>
    <t>Folksong reloaded, Armin Kofler / Musikverlag Frank</t>
  </si>
  <si>
    <t>A little piece of happiness, Johann Pausackerl / JP-Musik-Verlag</t>
  </si>
  <si>
    <t>14</t>
  </si>
  <si>
    <t>Musikkapelle</t>
  </si>
  <si>
    <t>Hausleiten</t>
  </si>
  <si>
    <t>Franz Vogl</t>
  </si>
  <si>
    <t>Montafonia, Manfred Sternberger / Kliment</t>
  </si>
  <si>
    <t>Mondflug, Anton Hofmann / Kliment</t>
  </si>
  <si>
    <t>15</t>
  </si>
  <si>
    <t>Ernstbrunn</t>
  </si>
  <si>
    <t>Franz Jäger</t>
  </si>
  <si>
    <t>Wings of freedom, Otto M. Schwarz / De Haske</t>
  </si>
  <si>
    <t>16</t>
  </si>
  <si>
    <t>Tulbing</t>
  </si>
  <si>
    <t>Markus Winkler</t>
  </si>
  <si>
    <t>Klek Mountain, Thomas Asanger / Orchestral Art</t>
  </si>
  <si>
    <t>17</t>
  </si>
  <si>
    <t>Leobendorf Kreuzenstein</t>
  </si>
  <si>
    <t>Mag. Walter Reindl</t>
  </si>
  <si>
    <t>Green hills fantasy, Thomas Doss / Mitropa music</t>
  </si>
  <si>
    <t>Hollywood, Herbert Marinkovits / Herrma</t>
  </si>
  <si>
    <t>18</t>
  </si>
  <si>
    <t>Mag. Günther Stadler</t>
  </si>
  <si>
    <t>The temple, Günther Stadler / Eigenverlag</t>
  </si>
  <si>
    <t>19</t>
  </si>
  <si>
    <t>Blasmusikverein</t>
  </si>
  <si>
    <t>Großweikersdorf-Ruppersthal</t>
  </si>
  <si>
    <t>Jürgen Sklenar</t>
  </si>
  <si>
    <t>Wiener Bonbons, Johann Strauß S., arr. Fritz Neuböck / Tierolff-Verlag</t>
  </si>
  <si>
    <t>Radetzkys Neue Welt, Viola Falb / Eigenverlag</t>
  </si>
  <si>
    <t>20</t>
  </si>
  <si>
    <t>Großriedenthal-Ottenthal-Neudegg</t>
  </si>
  <si>
    <t>DI Franz Wieser</t>
  </si>
  <si>
    <t>Haut schon hin, Augustin!, Martin Faber / Eigenverlag</t>
  </si>
  <si>
    <t>21</t>
  </si>
  <si>
    <t>Purkersdorf</t>
  </si>
  <si>
    <t>Martin Rotter</t>
  </si>
  <si>
    <t>Sternbilder-Ouverture, Franz Kastner / Tatzer</t>
  </si>
  <si>
    <t>Russbach</t>
  </si>
  <si>
    <t>Mag. Manfred Ebhart</t>
  </si>
  <si>
    <t>Vivat….!, Johann Pausackerl / CME</t>
  </si>
  <si>
    <t>Neulengbach-Asperhofen</t>
  </si>
  <si>
    <t>Mag. Mihaly Bojti</t>
  </si>
  <si>
    <t>See you, Otto M. Schwarz / Mitropa Music</t>
  </si>
  <si>
    <t>Kollersdorf-Sachsendorf</t>
  </si>
  <si>
    <t>Herbert Eder</t>
  </si>
  <si>
    <t>Musica solemnis, Johann Pausackerl / JP-Musikverlag</t>
  </si>
  <si>
    <t>Langenzersdorf</t>
  </si>
  <si>
    <t>Robert Ringwald</t>
  </si>
  <si>
    <t>Graf Coloredo, Joseph Haydn / Reischl</t>
  </si>
  <si>
    <t>Langenrohr</t>
  </si>
  <si>
    <t>Herbert Wastian</t>
  </si>
  <si>
    <t>Corina - Kleine Ouverture, Herbert König / Thomi-Berg</t>
  </si>
  <si>
    <t>Jugendblasorchester</t>
  </si>
  <si>
    <t>Sieghartskirchen</t>
  </si>
  <si>
    <t>Michaela Haider</t>
  </si>
  <si>
    <t>We feel fine, Hermann Miesbauer / Orchestral Art</t>
  </si>
  <si>
    <t>Dancing Bubble, Daniel Muck / Eigenverlag</t>
  </si>
  <si>
    <t>Heiligeneich</t>
  </si>
  <si>
    <t>Karl Luger</t>
  </si>
  <si>
    <t>Caprice, William Himes / General Words</t>
  </si>
  <si>
    <t>Kirchberg am Wagram</t>
  </si>
  <si>
    <t>Christian Steiner</t>
  </si>
  <si>
    <t>Michaela Haider / Gerhard Gruber</t>
  </si>
  <si>
    <t>Adventura, Helmut Kogler / Orchestral Art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</si>
</sst>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/m/yyyy;@"/>
    <numFmt numFmtId="165" formatCode="&quot;Datum:  &quot;d/m/yyyy"/>
    <numFmt numFmtId="166" formatCode="h:mm;@"/>
  </numFmts>
  <fonts count="10">
    <font>
      <sz val="10"/>
      <name val="Arial"/>
      <family val="0"/>
    </font>
    <font>
      <sz val="11"/>
      <color indexed="18"/>
      <name val="Arial"/>
      <family val="2"/>
    </font>
    <font>
      <b/>
      <sz val="28"/>
      <color indexed="18"/>
      <name val="Arial"/>
      <family val="2"/>
    </font>
    <font>
      <b/>
      <sz val="14"/>
      <color indexed="18"/>
      <name val="Arial"/>
      <family val="2"/>
    </font>
    <font>
      <b/>
      <sz val="11"/>
      <color indexed="18"/>
      <name val="Arial"/>
      <family val="2"/>
    </font>
    <font>
      <sz val="8"/>
      <color indexed="18"/>
      <name val="Arial"/>
      <family val="2"/>
    </font>
    <font>
      <sz val="7"/>
      <color indexed="1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/>
    </border>
    <border>
      <left/>
      <right style="thick">
        <color indexed="9"/>
      </right>
      <top/>
      <bottom/>
    </border>
    <border>
      <left style="thick">
        <color indexed="9"/>
      </left>
      <right style="thick">
        <color indexed="9"/>
      </right>
      <top/>
      <bottom/>
    </border>
    <border>
      <left style="thick">
        <color indexed="9"/>
      </left>
      <right/>
      <top/>
      <bottom style="thick">
        <color indexed="9"/>
      </bottom>
    </border>
    <border>
      <left/>
      <right style="thick">
        <color indexed="9"/>
      </right>
      <top/>
      <bottom style="thick">
        <color indexed="9"/>
      </bottom>
    </border>
    <border>
      <left style="thick">
        <color indexed="9"/>
      </left>
      <right/>
      <top/>
      <bottom/>
    </border>
    <border>
      <left style="thick">
        <color indexed="9"/>
      </left>
      <right style="thick">
        <color indexed="9"/>
      </right>
      <top/>
      <bottom style="thick">
        <color indexed="9"/>
      </bottom>
    </border>
    <border>
      <left style="thick">
        <color indexed="9"/>
      </left>
      <right/>
      <top style="thick">
        <color indexed="9"/>
      </top>
      <bottom style="thick">
        <color indexed="9"/>
      </bottom>
    </border>
    <border>
      <left/>
      <right style="thick">
        <color indexed="9"/>
      </right>
      <top style="thick">
        <color indexed="9"/>
      </top>
      <bottom style="thick">
        <color indexed="9"/>
      </bottom>
    </border>
    <border>
      <left/>
      <right style="thick">
        <color indexed="9"/>
      </right>
      <top style="thin"/>
      <bottom/>
    </border>
    <border>
      <left style="thick">
        <color indexed="9"/>
      </left>
      <right style="thick">
        <color indexed="9"/>
      </right>
      <top style="thin"/>
      <bottom/>
    </border>
    <border>
      <left style="thick">
        <color indexed="9"/>
      </left>
      <right style="thick">
        <color indexed="9"/>
      </right>
      <top style="thick">
        <color indexed="9"/>
      </top>
      <bottom/>
    </border>
    <border>
      <left style="thick">
        <color indexed="9"/>
      </left>
      <right/>
      <top style="thin"/>
      <bottom style="thick">
        <color indexed="9"/>
      </bottom>
    </border>
    <border>
      <left/>
      <right style="thick">
        <color indexed="9"/>
      </right>
      <top style="thin"/>
      <bottom style="thick">
        <color indexed="9"/>
      </bottom>
    </border>
    <border>
      <left style="thick">
        <color indexed="9"/>
      </left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1" fillId="2" borderId="0" xfId="0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" fillId="2" borderId="0" xfId="0" applyNumberFormat="1" applyFont="1" applyFill="1" applyBorder="1" applyAlignment="1" applyProtection="1">
      <alignment/>
      <protection/>
    </xf>
    <xf numFmtId="0" fontId="1" fillId="3" borderId="0" xfId="0" applyFont="1" applyFill="1" applyBorder="1" applyAlignment="1" applyProtection="1">
      <alignment vertical="center"/>
      <protection/>
    </xf>
    <xf numFmtId="0" fontId="1" fillId="3" borderId="0" xfId="0" applyFont="1" applyFill="1" applyBorder="1" applyAlignment="1" applyProtection="1">
      <alignment horizontal="center" vertical="center"/>
      <protection/>
    </xf>
    <xf numFmtId="0" fontId="2" fillId="3" borderId="0" xfId="0" applyFont="1" applyFill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vertical="center"/>
      <protection/>
    </xf>
    <xf numFmtId="164" fontId="3" fillId="3" borderId="0" xfId="0" applyNumberFormat="1" applyFont="1" applyFill="1" applyBorder="1" applyAlignment="1" applyProtection="1">
      <alignment horizontal="left" vertical="center"/>
      <protection hidden="1"/>
    </xf>
    <xf numFmtId="165" fontId="4" fillId="3" borderId="0" xfId="0" applyNumberFormat="1" applyFont="1" applyFill="1" applyBorder="1" applyAlignment="1" applyProtection="1">
      <alignment horizontal="left" vertical="center"/>
      <protection hidden="1"/>
    </xf>
    <xf numFmtId="0" fontId="5" fillId="3" borderId="1" xfId="0" applyFont="1" applyFill="1" applyBorder="1" applyAlignment="1" applyProtection="1">
      <alignment horizontal="center" vertical="center" wrapText="1"/>
      <protection/>
    </xf>
    <xf numFmtId="0" fontId="6" fillId="3" borderId="1" xfId="0" applyFont="1" applyFill="1" applyBorder="1" applyAlignment="1" applyProtection="1">
      <alignment horizontal="center" vertical="center" wrapText="1"/>
      <protection/>
    </xf>
    <xf numFmtId="0" fontId="5" fillId="3" borderId="1" xfId="0" applyFont="1" applyFill="1" applyBorder="1" applyAlignment="1" applyProtection="1">
      <alignment horizontal="center" vertical="center"/>
      <protection/>
    </xf>
    <xf numFmtId="0" fontId="5" fillId="3" borderId="1" xfId="0" applyFont="1" applyFill="1" applyBorder="1" applyAlignment="1" applyProtection="1">
      <alignment horizontal="center" vertical="center"/>
      <protection/>
    </xf>
    <xf numFmtId="0" fontId="5" fillId="3" borderId="1" xfId="0" applyNumberFormat="1" applyFont="1" applyFill="1" applyBorder="1" applyAlignment="1" applyProtection="1">
      <alignment horizontal="center" vertical="center"/>
      <protection/>
    </xf>
    <xf numFmtId="0" fontId="5" fillId="3" borderId="0" xfId="0" applyFont="1" applyFill="1" applyBorder="1" applyAlignment="1" applyProtection="1">
      <alignment horizontal="center" vertical="center" wrapText="1"/>
      <protection/>
    </xf>
    <xf numFmtId="0" fontId="6" fillId="3" borderId="0" xfId="0" applyFont="1" applyFill="1" applyBorder="1" applyAlignment="1" applyProtection="1">
      <alignment horizontal="center" vertical="center" wrapText="1"/>
      <protection/>
    </xf>
    <xf numFmtId="0" fontId="5" fillId="3" borderId="0" xfId="0" applyFont="1" applyFill="1" applyBorder="1" applyAlignment="1" applyProtection="1">
      <alignment horizontal="center" vertical="center"/>
      <protection/>
    </xf>
    <xf numFmtId="0" fontId="5" fillId="3" borderId="0" xfId="0" applyNumberFormat="1" applyFont="1" applyFill="1" applyBorder="1" applyAlignment="1" applyProtection="1">
      <alignment horizontal="center" vertical="center"/>
      <protection/>
    </xf>
    <xf numFmtId="1" fontId="7" fillId="0" borderId="2" xfId="0" applyNumberFormat="1" applyFont="1" applyFill="1" applyBorder="1" applyAlignment="1" applyProtection="1">
      <alignment horizontal="center" vertical="center" wrapText="1"/>
      <protection hidden="1"/>
    </xf>
    <xf numFmtId="166" fontId="7" fillId="4" borderId="3" xfId="0" applyNumberFormat="1" applyFont="1" applyFill="1" applyBorder="1" applyAlignment="1" applyProtection="1">
      <alignment horizontal="center" vertical="center" wrapText="1"/>
      <protection hidden="1" locked="0"/>
    </xf>
    <xf numFmtId="0" fontId="7" fillId="4" borderId="3" xfId="0" applyFont="1" applyFill="1" applyBorder="1" applyAlignment="1" applyProtection="1">
      <alignment horizontal="center" vertical="center"/>
      <protection hidden="1" locked="0"/>
    </xf>
    <xf numFmtId="0" fontId="8" fillId="4" borderId="3" xfId="0" applyFont="1" applyFill="1" applyBorder="1" applyAlignment="1" applyProtection="1">
      <alignment horizontal="left" vertical="center" wrapText="1"/>
      <protection hidden="1" locked="0"/>
    </xf>
    <xf numFmtId="0" fontId="7" fillId="4" borderId="3" xfId="0" applyFont="1" applyFill="1" applyBorder="1" applyAlignment="1" applyProtection="1">
      <alignment horizontal="left" vertical="center" wrapText="1"/>
      <protection hidden="1" locked="0"/>
    </xf>
    <xf numFmtId="0" fontId="9" fillId="4" borderId="3" xfId="0" applyFont="1" applyFill="1" applyBorder="1" applyAlignment="1" applyProtection="1">
      <alignment horizontal="center" vertical="center"/>
      <protection hidden="1" locked="0"/>
    </xf>
    <xf numFmtId="0" fontId="7" fillId="4" borderId="4" xfId="0" applyFont="1" applyFill="1" applyBorder="1" applyAlignment="1" applyProtection="1">
      <alignment horizontal="left" vertical="center"/>
      <protection hidden="1" locked="0"/>
    </xf>
    <xf numFmtId="0" fontId="7" fillId="4" borderId="5" xfId="0" applyFont="1" applyFill="1" applyBorder="1" applyAlignment="1" applyProtection="1">
      <alignment horizontal="left" vertical="center"/>
      <protection hidden="1" locked="0"/>
    </xf>
    <xf numFmtId="0" fontId="7" fillId="4" borderId="2" xfId="0" applyNumberFormat="1" applyFont="1" applyFill="1" applyBorder="1" applyAlignment="1" applyProtection="1">
      <alignment horizontal="center" vertical="center"/>
      <protection hidden="1" locked="0"/>
    </xf>
    <xf numFmtId="2" fontId="7" fillId="4" borderId="6" xfId="0" applyNumberFormat="1" applyFont="1" applyFill="1" applyBorder="1" applyAlignment="1" applyProtection="1">
      <alignment horizontal="center" vertical="center"/>
      <protection hidden="1" locked="0"/>
    </xf>
    <xf numFmtId="1" fontId="7" fillId="0" borderId="5" xfId="0" applyNumberFormat="1" applyFont="1" applyFill="1" applyBorder="1" applyAlignment="1" applyProtection="1">
      <alignment horizontal="center" vertical="center" wrapText="1"/>
      <protection hidden="1"/>
    </xf>
    <xf numFmtId="166" fontId="7" fillId="4" borderId="7" xfId="0" applyNumberFormat="1" applyFont="1" applyFill="1" applyBorder="1" applyAlignment="1" applyProtection="1">
      <alignment horizontal="center" vertical="center" wrapText="1"/>
      <protection hidden="1" locked="0"/>
    </xf>
    <xf numFmtId="0" fontId="7" fillId="4" borderId="7" xfId="0" applyFont="1" applyFill="1" applyBorder="1" applyAlignment="1" applyProtection="1">
      <alignment horizontal="center" vertical="center"/>
      <protection hidden="1" locked="0"/>
    </xf>
    <xf numFmtId="0" fontId="8" fillId="4" borderId="7" xfId="0" applyFont="1" applyFill="1" applyBorder="1" applyAlignment="1" applyProtection="1">
      <alignment horizontal="left" vertical="center" wrapText="1"/>
      <protection hidden="1" locked="0"/>
    </xf>
    <xf numFmtId="0" fontId="7" fillId="4" borderId="7" xfId="0" applyFont="1" applyFill="1" applyBorder="1" applyAlignment="1" applyProtection="1">
      <alignment horizontal="left" vertical="center" wrapText="1"/>
      <protection hidden="1" locked="0"/>
    </xf>
    <xf numFmtId="0" fontId="9" fillId="4" borderId="7" xfId="0" applyFont="1" applyFill="1" applyBorder="1" applyAlignment="1" applyProtection="1">
      <alignment horizontal="center" vertical="center"/>
      <protection hidden="1" locked="0"/>
    </xf>
    <xf numFmtId="0" fontId="7" fillId="4" borderId="8" xfId="0" applyFont="1" applyFill="1" applyBorder="1" applyAlignment="1" applyProtection="1">
      <alignment horizontal="left" vertical="center"/>
      <protection hidden="1" locked="0"/>
    </xf>
    <xf numFmtId="0" fontId="7" fillId="4" borderId="9" xfId="0" applyFont="1" applyFill="1" applyBorder="1" applyAlignment="1" applyProtection="1">
      <alignment horizontal="left" vertical="center"/>
      <protection hidden="1" locked="0"/>
    </xf>
    <xf numFmtId="0" fontId="7" fillId="4" borderId="7" xfId="0" applyNumberFormat="1" applyFont="1" applyFill="1" applyBorder="1" applyAlignment="1" applyProtection="1">
      <alignment horizontal="center" vertical="center"/>
      <protection hidden="1" locked="0"/>
    </xf>
    <xf numFmtId="2" fontId="7" fillId="4" borderId="4" xfId="0" applyNumberFormat="1" applyFont="1" applyFill="1" applyBorder="1" applyAlignment="1" applyProtection="1">
      <alignment horizontal="center" vertical="center"/>
      <protection hidden="1" locked="0"/>
    </xf>
    <xf numFmtId="1" fontId="7" fillId="0" borderId="10" xfId="0" applyNumberFormat="1" applyFont="1" applyFill="1" applyBorder="1" applyAlignment="1" applyProtection="1">
      <alignment horizontal="center" vertical="center" wrapText="1"/>
      <protection hidden="1"/>
    </xf>
    <xf numFmtId="166" fontId="7" fillId="4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7" fillId="4" borderId="11" xfId="0" applyFont="1" applyFill="1" applyBorder="1" applyAlignment="1" applyProtection="1">
      <alignment horizontal="center" vertical="center"/>
      <protection hidden="1" locked="0"/>
    </xf>
    <xf numFmtId="0" fontId="7" fillId="4" borderId="12" xfId="0" applyFont="1" applyFill="1" applyBorder="1" applyAlignment="1" applyProtection="1">
      <alignment horizontal="left" vertical="center" wrapText="1"/>
      <protection hidden="1" locked="0"/>
    </xf>
    <xf numFmtId="0" fontId="9" fillId="4" borderId="11" xfId="0" applyFont="1" applyFill="1" applyBorder="1" applyAlignment="1" applyProtection="1">
      <alignment horizontal="center" vertical="center"/>
      <protection hidden="1" locked="0"/>
    </xf>
    <xf numFmtId="0" fontId="7" fillId="4" borderId="13" xfId="0" applyFont="1" applyFill="1" applyBorder="1" applyAlignment="1" applyProtection="1">
      <alignment horizontal="left" vertical="center"/>
      <protection hidden="1" locked="0"/>
    </xf>
    <xf numFmtId="0" fontId="7" fillId="4" borderId="14" xfId="0" applyFont="1" applyFill="1" applyBorder="1" applyAlignment="1" applyProtection="1">
      <alignment horizontal="left" vertical="center"/>
      <protection hidden="1" locked="0"/>
    </xf>
    <xf numFmtId="0" fontId="7" fillId="4" borderId="10" xfId="0" applyNumberFormat="1" applyFont="1" applyFill="1" applyBorder="1" applyAlignment="1" applyProtection="1">
      <alignment horizontal="center" vertical="center"/>
      <protection hidden="1" locked="0"/>
    </xf>
    <xf numFmtId="166" fontId="7" fillId="4" borderId="5" xfId="0" applyNumberFormat="1" applyFont="1" applyFill="1" applyBorder="1" applyAlignment="1" applyProtection="1">
      <alignment horizontal="center" vertical="center" wrapText="1"/>
      <protection hidden="1" locked="0"/>
    </xf>
    <xf numFmtId="2" fontId="7" fillId="4" borderId="15" xfId="0" applyNumberFormat="1" applyFont="1" applyFill="1" applyBorder="1" applyAlignment="1" applyProtection="1">
      <alignment horizontal="center" vertical="center"/>
      <protection hidden="1"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2</xdr:row>
      <xdr:rowOff>28575</xdr:rowOff>
    </xdr:from>
    <xdr:to>
      <xdr:col>3</xdr:col>
      <xdr:colOff>304800</xdr:colOff>
      <xdr:row>5</xdr:row>
      <xdr:rowOff>180975</xdr:rowOff>
    </xdr:to>
    <xdr:pic>
      <xdr:nvPicPr>
        <xdr:cNvPr id="1" name="Grafik 1" descr="logo_noebv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90525"/>
          <a:ext cx="16002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28575</xdr:rowOff>
    </xdr:from>
    <xdr:to>
      <xdr:col>3</xdr:col>
      <xdr:colOff>304800</xdr:colOff>
      <xdr:row>3</xdr:row>
      <xdr:rowOff>104775</xdr:rowOff>
    </xdr:to>
    <xdr:pic>
      <xdr:nvPicPr>
        <xdr:cNvPr id="1" name="Grafik 1" descr="logo_noebv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16002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amstag\_Basisdaten_Grafenw&#246;rth17111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amstag\_Einzelergebnisse171112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onntag\_Basisdaten181112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Sonntag\_Einzelergebnisse1811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elblatt"/>
      <sheetName val="Datenblatt"/>
      <sheetName val="Wertungsrichterbögen"/>
      <sheetName val="Vereinsliste"/>
    </sheetNames>
    <sheetDataSet>
      <sheetData sheetId="0">
        <row r="8">
          <cell r="H8" t="str">
            <v>Tulln</v>
          </cell>
        </row>
        <row r="13">
          <cell r="H13" t="str">
            <v>Grafenwörth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1"/>
      <sheetName val="U1"/>
      <sheetName val="E2"/>
      <sheetName val="U2"/>
      <sheetName val="E3"/>
      <sheetName val="U3"/>
      <sheetName val="E4"/>
      <sheetName val="U4"/>
      <sheetName val="E5"/>
      <sheetName val="U5"/>
      <sheetName val="E6"/>
      <sheetName val="U6"/>
      <sheetName val="E7"/>
      <sheetName val="U7"/>
      <sheetName val="E8"/>
      <sheetName val="U8"/>
      <sheetName val="E9"/>
      <sheetName val="U9"/>
      <sheetName val="E10"/>
      <sheetName val="U10"/>
      <sheetName val="E11"/>
      <sheetName val="U11"/>
      <sheetName val="E12"/>
      <sheetName val="U12"/>
      <sheetName val="E13"/>
      <sheetName val="U13"/>
      <sheetName val="E14"/>
      <sheetName val="U14"/>
      <sheetName val="E15"/>
      <sheetName val="U15"/>
      <sheetName val="E16"/>
      <sheetName val="U16"/>
      <sheetName val="E17"/>
      <sheetName val="U17"/>
      <sheetName val="E18"/>
      <sheetName val="U18"/>
      <sheetName val="E19"/>
      <sheetName val="U19"/>
      <sheetName val="E20"/>
      <sheetName val="U20"/>
      <sheetName val="E21"/>
      <sheetName val="U21"/>
      <sheetName val="E22"/>
      <sheetName val="U22"/>
      <sheetName val="E23"/>
      <sheetName val="U23"/>
      <sheetName val="E24"/>
      <sheetName val="U24"/>
      <sheetName val="E25"/>
      <sheetName val="U25"/>
      <sheetName val="E26"/>
      <sheetName val="U26"/>
      <sheetName val="E27"/>
      <sheetName val="U27"/>
      <sheetName val="E28"/>
      <sheetName val="U28"/>
      <sheetName val="E29"/>
      <sheetName val="U29"/>
    </sheetNames>
    <sheetDataSet>
      <sheetData sheetId="0">
        <row r="33">
          <cell r="L33">
            <v>90.08333333333333</v>
          </cell>
        </row>
      </sheetData>
      <sheetData sheetId="2">
        <row r="33">
          <cell r="L33">
            <v>88.5</v>
          </cell>
        </row>
      </sheetData>
      <sheetData sheetId="4">
        <row r="33">
          <cell r="L33">
            <v>88.66666666666667</v>
          </cell>
        </row>
      </sheetData>
      <sheetData sheetId="6">
        <row r="33">
          <cell r="L33">
            <v>86.91666666666667</v>
          </cell>
        </row>
      </sheetData>
      <sheetData sheetId="8">
        <row r="33">
          <cell r="L33">
            <v>94.33333333333333</v>
          </cell>
        </row>
      </sheetData>
      <sheetData sheetId="10">
        <row r="33">
          <cell r="L33">
            <v>84.41666666666667</v>
          </cell>
        </row>
      </sheetData>
      <sheetData sheetId="12">
        <row r="33">
          <cell r="L33">
            <v>82</v>
          </cell>
        </row>
      </sheetData>
      <sheetData sheetId="14">
        <row r="33">
          <cell r="L33">
            <v>93.5</v>
          </cell>
        </row>
      </sheetData>
      <sheetData sheetId="16">
        <row r="33">
          <cell r="L33">
            <v>92.5</v>
          </cell>
        </row>
      </sheetData>
      <sheetData sheetId="18">
        <row r="33">
          <cell r="L33">
            <v>88.91666666666667</v>
          </cell>
        </row>
      </sheetData>
      <sheetData sheetId="20">
        <row r="33">
          <cell r="L33">
            <v>90.41666666666667</v>
          </cell>
        </row>
      </sheetData>
      <sheetData sheetId="22">
        <row r="33">
          <cell r="L33">
            <v>91.16666666666667</v>
          </cell>
        </row>
      </sheetData>
      <sheetData sheetId="24">
        <row r="33">
          <cell r="L33">
            <v>92.33333333333333</v>
          </cell>
        </row>
      </sheetData>
      <sheetData sheetId="26">
        <row r="33">
          <cell r="L33">
            <v>87.66666666666667</v>
          </cell>
        </row>
      </sheetData>
      <sheetData sheetId="28">
        <row r="33">
          <cell r="L33">
            <v>90.91666666666667</v>
          </cell>
        </row>
      </sheetData>
      <sheetData sheetId="30">
        <row r="33">
          <cell r="L33">
            <v>92.83333333333333</v>
          </cell>
        </row>
      </sheetData>
      <sheetData sheetId="32">
        <row r="33">
          <cell r="L33">
            <v>94.33333333333333</v>
          </cell>
        </row>
      </sheetData>
      <sheetData sheetId="34">
        <row r="33">
          <cell r="L33">
            <v>93</v>
          </cell>
        </row>
      </sheetData>
      <sheetData sheetId="36">
        <row r="33">
          <cell r="L33">
            <v>90.91666666666667</v>
          </cell>
        </row>
      </sheetData>
      <sheetData sheetId="38">
        <row r="33">
          <cell r="L33">
            <v>92.58333333333333</v>
          </cell>
        </row>
      </sheetData>
      <sheetData sheetId="40">
        <row r="33">
          <cell r="L33">
            <v>90.75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itelblatt"/>
      <sheetName val="Datenblatt"/>
      <sheetName val="Wertungsrichterbögen"/>
      <sheetName val="Vereinsliste"/>
    </sheetNames>
    <sheetDataSet>
      <sheetData sheetId="0">
        <row r="8">
          <cell r="H8" t="str">
            <v>Tulln</v>
          </cell>
        </row>
        <row r="13">
          <cell r="H13" t="str">
            <v>Grafenwörth</v>
          </cell>
        </row>
        <row r="29">
          <cell r="K29" t="str">
            <v>J1a</v>
          </cell>
          <cell r="L29" t="str">
            <v>J1b</v>
          </cell>
        </row>
        <row r="30">
          <cell r="E30" t="str">
            <v>J1a</v>
          </cell>
          <cell r="K30" t="str">
            <v>J1b</v>
          </cell>
          <cell r="L30" t="str">
            <v>J1c</v>
          </cell>
        </row>
        <row r="31">
          <cell r="K31" t="str">
            <v>J1c</v>
          </cell>
          <cell r="L31" t="str">
            <v>J1d</v>
          </cell>
        </row>
        <row r="32">
          <cell r="K32" t="str">
            <v>J1d</v>
          </cell>
          <cell r="L32" t="str">
            <v>J1a</v>
          </cell>
        </row>
        <row r="33">
          <cell r="K33" t="str">
            <v>J2a</v>
          </cell>
          <cell r="L33" t="str">
            <v>J2b</v>
          </cell>
        </row>
        <row r="34">
          <cell r="K34" t="str">
            <v>J2b</v>
          </cell>
          <cell r="L34" t="str">
            <v>J2c</v>
          </cell>
        </row>
        <row r="35">
          <cell r="K35" t="str">
            <v>J2c</v>
          </cell>
          <cell r="L35" t="str">
            <v>J2d</v>
          </cell>
        </row>
        <row r="36">
          <cell r="K36" t="str">
            <v>J2d</v>
          </cell>
          <cell r="L36" t="str">
            <v>J2a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1"/>
      <sheetName val="U1"/>
      <sheetName val="E2"/>
      <sheetName val="U2"/>
      <sheetName val="E3"/>
      <sheetName val="U3"/>
      <sheetName val="E4"/>
      <sheetName val="U4"/>
      <sheetName val="E5"/>
      <sheetName val="U5"/>
      <sheetName val="E6"/>
      <sheetName val="U6"/>
      <sheetName val="E7"/>
      <sheetName val="U7"/>
      <sheetName val="E8"/>
      <sheetName val="U8"/>
      <sheetName val="E9"/>
      <sheetName val="U9"/>
      <sheetName val="E10"/>
      <sheetName val="U10"/>
      <sheetName val="E11"/>
      <sheetName val="U11"/>
      <sheetName val="E12"/>
      <sheetName val="U12"/>
      <sheetName val="E13"/>
      <sheetName val="U13"/>
      <sheetName val="E14"/>
      <sheetName val="U14"/>
      <sheetName val="E15"/>
      <sheetName val="U15"/>
      <sheetName val="E16"/>
      <sheetName val="U16"/>
      <sheetName val="E17"/>
      <sheetName val="U17"/>
      <sheetName val="E18"/>
      <sheetName val="U18"/>
      <sheetName val="E19"/>
      <sheetName val="U19"/>
      <sheetName val="E20"/>
      <sheetName val="U20"/>
      <sheetName val="E21"/>
      <sheetName val="U21"/>
      <sheetName val="E22"/>
      <sheetName val="U22"/>
      <sheetName val="E23"/>
      <sheetName val="U23"/>
      <sheetName val="E24"/>
      <sheetName val="U24"/>
      <sheetName val="E25"/>
      <sheetName val="U25"/>
      <sheetName val="E26"/>
      <sheetName val="U26"/>
      <sheetName val="E27"/>
      <sheetName val="U27"/>
      <sheetName val="E28"/>
      <sheetName val="U28"/>
      <sheetName val="E29"/>
      <sheetName val="U29"/>
    </sheetNames>
    <sheetDataSet>
      <sheetData sheetId="0">
        <row r="33">
          <cell r="L33">
            <v>91.75</v>
          </cell>
        </row>
      </sheetData>
      <sheetData sheetId="2">
        <row r="33">
          <cell r="L33">
            <v>89.58333333333333</v>
          </cell>
        </row>
      </sheetData>
      <sheetData sheetId="4">
        <row r="33">
          <cell r="L33">
            <v>85.5</v>
          </cell>
        </row>
      </sheetData>
      <sheetData sheetId="6">
        <row r="33">
          <cell r="L33">
            <v>90.33333333333333</v>
          </cell>
        </row>
      </sheetData>
      <sheetData sheetId="8">
        <row r="33">
          <cell r="L33">
            <v>87.91666666666667</v>
          </cell>
        </row>
      </sheetData>
      <sheetData sheetId="10">
        <row r="33">
          <cell r="L33">
            <v>84.58333333333333</v>
          </cell>
        </row>
      </sheetData>
      <sheetData sheetId="12">
        <row r="33">
          <cell r="L33">
            <v>87.83333333333333</v>
          </cell>
        </row>
      </sheetData>
      <sheetData sheetId="14">
        <row r="33">
          <cell r="L33">
            <v>90.16666666666667</v>
          </cell>
        </row>
      </sheetData>
      <sheetData sheetId="16">
        <row r="33">
          <cell r="L33">
            <v>93.66666666666667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1">
      <selection activeCell="M8" sqref="M8"/>
    </sheetView>
  </sheetViews>
  <sheetFormatPr defaultColWidth="11.421875" defaultRowHeight="12.75"/>
  <cols>
    <col min="1" max="1" width="3.00390625" style="0" bestFit="1" customWidth="1"/>
    <col min="2" max="2" width="5.8515625" style="0" bestFit="1" customWidth="1"/>
    <col min="3" max="3" width="10.7109375" style="0" bestFit="1" customWidth="1"/>
    <col min="4" max="4" width="22.57421875" style="0" bestFit="1" customWidth="1"/>
    <col min="5" max="5" width="28.57421875" style="0" bestFit="1" customWidth="1"/>
    <col min="7" max="7" width="4.7109375" style="0" bestFit="1" customWidth="1"/>
    <col min="8" max="8" width="3.28125" style="0" bestFit="1" customWidth="1"/>
    <col min="9" max="9" width="50.7109375" style="0" bestFit="1" customWidth="1"/>
    <col min="10" max="10" width="4.00390625" style="0" bestFit="1" customWidth="1"/>
    <col min="11" max="11" width="5.57421875" style="0" bestFit="1" customWidth="1"/>
  </cols>
  <sheetData>
    <row r="1" spans="1:11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4.25">
      <c r="A2" s="2"/>
      <c r="B2" s="2"/>
      <c r="C2" s="3"/>
      <c r="D2" s="2"/>
      <c r="E2" s="2"/>
      <c r="F2" s="2"/>
      <c r="G2" s="2"/>
      <c r="H2" s="2"/>
      <c r="I2" s="2"/>
      <c r="J2" s="4"/>
      <c r="K2" s="2"/>
    </row>
    <row r="3" spans="1:11" ht="35.25">
      <c r="A3" s="5"/>
      <c r="B3" s="5"/>
      <c r="C3" s="6"/>
      <c r="D3" s="5"/>
      <c r="E3" s="7" t="s">
        <v>0</v>
      </c>
      <c r="F3" s="7"/>
      <c r="G3" s="7"/>
      <c r="H3" s="7"/>
      <c r="I3" s="7"/>
      <c r="J3" s="7"/>
      <c r="K3" s="8"/>
    </row>
    <row r="4" spans="1:11" ht="18">
      <c r="A4" s="5"/>
      <c r="B4" s="5"/>
      <c r="C4" s="6"/>
      <c r="D4" s="5"/>
      <c r="E4" s="9" t="str">
        <f>"der BAG "&amp;'[1]Titelblatt'!$H$8&amp;" in "&amp;'[1]Titelblatt'!$H$13</f>
        <v>der BAG Tulln in Grafenwörth</v>
      </c>
      <c r="F4" s="9"/>
      <c r="G4" s="9"/>
      <c r="H4" s="9"/>
      <c r="I4" s="9"/>
      <c r="J4" s="9"/>
      <c r="K4" s="9"/>
    </row>
    <row r="5" spans="1:11" ht="15">
      <c r="A5" s="5"/>
      <c r="B5" s="5"/>
      <c r="C5" s="6"/>
      <c r="D5" s="5"/>
      <c r="E5" s="10">
        <f>IF('[1]Titelblatt'!G15,'[1]Titelblatt'!G15,"")</f>
      </c>
      <c r="F5" s="10"/>
      <c r="G5" s="10"/>
      <c r="H5" s="10"/>
      <c r="I5" s="10"/>
      <c r="J5" s="10"/>
      <c r="K5" s="10"/>
    </row>
    <row r="6" spans="1:11" ht="22.5">
      <c r="A6" s="11" t="s">
        <v>1</v>
      </c>
      <c r="B6" s="11" t="s">
        <v>2</v>
      </c>
      <c r="C6" s="12" t="s">
        <v>3</v>
      </c>
      <c r="D6" s="11" t="s">
        <v>4</v>
      </c>
      <c r="E6" s="11" t="s">
        <v>5</v>
      </c>
      <c r="F6" s="13" t="s">
        <v>6</v>
      </c>
      <c r="G6" s="13" t="s">
        <v>7</v>
      </c>
      <c r="H6" s="14" t="s">
        <v>8</v>
      </c>
      <c r="I6" s="14"/>
      <c r="J6" s="15" t="s">
        <v>9</v>
      </c>
      <c r="K6" s="13" t="s">
        <v>10</v>
      </c>
    </row>
    <row r="7" spans="1:11" ht="12.75">
      <c r="A7" s="16"/>
      <c r="B7" s="16"/>
      <c r="C7" s="17"/>
      <c r="D7" s="16"/>
      <c r="E7" s="16"/>
      <c r="F7" s="18"/>
      <c r="G7" s="18"/>
      <c r="H7" s="18"/>
      <c r="I7" s="18"/>
      <c r="J7" s="19"/>
      <c r="K7" s="18"/>
    </row>
    <row r="8" spans="1:11" ht="13.5" thickBot="1">
      <c r="A8" s="20" t="s">
        <v>11</v>
      </c>
      <c r="B8" s="21">
        <v>0.3854166666666667</v>
      </c>
      <c r="C8" s="22">
        <v>184</v>
      </c>
      <c r="D8" s="23" t="s">
        <v>12</v>
      </c>
      <c r="E8" s="23" t="s">
        <v>13</v>
      </c>
      <c r="F8" s="24" t="s">
        <v>14</v>
      </c>
      <c r="G8" s="25" t="s">
        <v>15</v>
      </c>
      <c r="H8" s="26" t="s">
        <v>16</v>
      </c>
      <c r="I8" s="27" t="s">
        <v>17</v>
      </c>
      <c r="J8" s="28" t="s">
        <v>18</v>
      </c>
      <c r="K8" s="29">
        <f>'[2]E1'!$L$33</f>
        <v>90.08333333333333</v>
      </c>
    </row>
    <row r="9" spans="1:11" ht="14.25" thickBot="1" thickTop="1">
      <c r="A9" s="30"/>
      <c r="B9" s="31"/>
      <c r="C9" s="32"/>
      <c r="D9" s="33"/>
      <c r="E9" s="33"/>
      <c r="F9" s="34"/>
      <c r="G9" s="35"/>
      <c r="H9" s="36" t="s">
        <v>20</v>
      </c>
      <c r="I9" s="37" t="s">
        <v>21</v>
      </c>
      <c r="J9" s="38"/>
      <c r="K9" s="39"/>
    </row>
    <row r="10" spans="1:11" ht="14.25" thickBot="1" thickTop="1">
      <c r="A10" s="40" t="s">
        <v>22</v>
      </c>
      <c r="B10" s="41">
        <v>0.40277777777777773</v>
      </c>
      <c r="C10" s="42">
        <v>312</v>
      </c>
      <c r="D10" s="23" t="s">
        <v>23</v>
      </c>
      <c r="E10" s="23" t="s">
        <v>24</v>
      </c>
      <c r="F10" s="43" t="s">
        <v>25</v>
      </c>
      <c r="G10" s="44" t="s">
        <v>19</v>
      </c>
      <c r="H10" s="45" t="s">
        <v>16</v>
      </c>
      <c r="I10" s="46" t="s">
        <v>26</v>
      </c>
      <c r="J10" s="47" t="s">
        <v>27</v>
      </c>
      <c r="K10" s="29">
        <f>'[2]E2'!$L$33</f>
        <v>88.5</v>
      </c>
    </row>
    <row r="11" spans="1:11" ht="14.25" thickBot="1" thickTop="1">
      <c r="A11" s="30"/>
      <c r="B11" s="48"/>
      <c r="C11" s="32"/>
      <c r="D11" s="33"/>
      <c r="E11" s="33"/>
      <c r="F11" s="34"/>
      <c r="G11" s="35"/>
      <c r="H11" s="36" t="s">
        <v>20</v>
      </c>
      <c r="I11" s="37" t="s">
        <v>29</v>
      </c>
      <c r="J11" s="38"/>
      <c r="K11" s="39"/>
    </row>
    <row r="12" spans="1:11" ht="14.25" thickBot="1" thickTop="1">
      <c r="A12" s="40" t="s">
        <v>31</v>
      </c>
      <c r="B12" s="41">
        <v>0.4166666666666667</v>
      </c>
      <c r="C12" s="42">
        <v>261</v>
      </c>
      <c r="D12" s="23" t="s">
        <v>32</v>
      </c>
      <c r="E12" s="23" t="s">
        <v>33</v>
      </c>
      <c r="F12" s="43" t="s">
        <v>34</v>
      </c>
      <c r="G12" s="44" t="s">
        <v>15</v>
      </c>
      <c r="H12" s="45" t="s">
        <v>16</v>
      </c>
      <c r="I12" s="46" t="s">
        <v>17</v>
      </c>
      <c r="J12" s="47" t="s">
        <v>35</v>
      </c>
      <c r="K12" s="49">
        <f>'[2]E3'!$L$33</f>
        <v>88.66666666666667</v>
      </c>
    </row>
    <row r="13" spans="1:11" ht="14.25" thickBot="1" thickTop="1">
      <c r="A13" s="30"/>
      <c r="B13" s="48"/>
      <c r="C13" s="32"/>
      <c r="D13" s="33"/>
      <c r="E13" s="33"/>
      <c r="F13" s="34"/>
      <c r="G13" s="35"/>
      <c r="H13" s="36" t="s">
        <v>20</v>
      </c>
      <c r="I13" s="37" t="s">
        <v>36</v>
      </c>
      <c r="J13" s="38"/>
      <c r="K13" s="39"/>
    </row>
    <row r="14" spans="1:11" ht="14.25" thickBot="1" thickTop="1">
      <c r="A14" s="40" t="s">
        <v>37</v>
      </c>
      <c r="B14" s="41">
        <v>0.43402777777777773</v>
      </c>
      <c r="C14" s="42"/>
      <c r="D14" s="23" t="s">
        <v>32</v>
      </c>
      <c r="E14" s="23" t="s">
        <v>38</v>
      </c>
      <c r="F14" s="43" t="s">
        <v>39</v>
      </c>
      <c r="G14" s="44" t="s">
        <v>15</v>
      </c>
      <c r="H14" s="45" t="s">
        <v>16</v>
      </c>
      <c r="I14" s="46" t="s">
        <v>40</v>
      </c>
      <c r="J14" s="47" t="s">
        <v>41</v>
      </c>
      <c r="K14" s="49">
        <f>'[2]E4'!$L$33</f>
        <v>86.91666666666667</v>
      </c>
    </row>
    <row r="15" spans="1:11" ht="14.25" thickBot="1" thickTop="1">
      <c r="A15" s="30"/>
      <c r="B15" s="48"/>
      <c r="C15" s="32"/>
      <c r="D15" s="33"/>
      <c r="E15" s="33"/>
      <c r="F15" s="34"/>
      <c r="G15" s="35"/>
      <c r="H15" s="36" t="s">
        <v>20</v>
      </c>
      <c r="I15" s="37" t="s">
        <v>42</v>
      </c>
      <c r="J15" s="38"/>
      <c r="K15" s="39"/>
    </row>
    <row r="16" spans="1:11" ht="14.25" thickBot="1" thickTop="1">
      <c r="A16" s="40" t="s">
        <v>43</v>
      </c>
      <c r="B16" s="41">
        <v>0.4513888888888889</v>
      </c>
      <c r="C16" s="42"/>
      <c r="D16" s="23" t="s">
        <v>44</v>
      </c>
      <c r="E16" s="23" t="s">
        <v>45</v>
      </c>
      <c r="F16" s="43" t="s">
        <v>46</v>
      </c>
      <c r="G16" s="44" t="s">
        <v>30</v>
      </c>
      <c r="H16" s="26" t="s">
        <v>16</v>
      </c>
      <c r="I16" s="46" t="s">
        <v>47</v>
      </c>
      <c r="J16" s="47" t="s">
        <v>18</v>
      </c>
      <c r="K16" s="49">
        <f>'[2]E5'!$L$33</f>
        <v>94.33333333333333</v>
      </c>
    </row>
    <row r="17" spans="1:11" ht="14.25" thickBot="1" thickTop="1">
      <c r="A17" s="30"/>
      <c r="B17" s="48"/>
      <c r="C17" s="32"/>
      <c r="D17" s="33"/>
      <c r="E17" s="33"/>
      <c r="F17" s="34"/>
      <c r="G17" s="35"/>
      <c r="H17" s="36" t="s">
        <v>20</v>
      </c>
      <c r="I17" s="37" t="s">
        <v>48</v>
      </c>
      <c r="J17" s="38"/>
      <c r="K17" s="39"/>
    </row>
    <row r="18" spans="1:11" ht="14.25" thickBot="1" thickTop="1">
      <c r="A18" s="40" t="s">
        <v>49</v>
      </c>
      <c r="B18" s="41">
        <v>0.47222222222222227</v>
      </c>
      <c r="C18" s="42">
        <v>413</v>
      </c>
      <c r="D18" s="23" t="s">
        <v>12</v>
      </c>
      <c r="E18" s="23" t="s">
        <v>50</v>
      </c>
      <c r="F18" s="43" t="s">
        <v>34</v>
      </c>
      <c r="G18" s="44" t="s">
        <v>19</v>
      </c>
      <c r="H18" s="45" t="s">
        <v>16</v>
      </c>
      <c r="I18" s="46" t="s">
        <v>51</v>
      </c>
      <c r="J18" s="47" t="s">
        <v>27</v>
      </c>
      <c r="K18" s="49">
        <f>'[2]E6'!$L$33</f>
        <v>84.41666666666667</v>
      </c>
    </row>
    <row r="19" spans="1:11" ht="14.25" thickBot="1" thickTop="1">
      <c r="A19" s="30"/>
      <c r="B19" s="48"/>
      <c r="C19" s="32"/>
      <c r="D19" s="33"/>
      <c r="E19" s="33"/>
      <c r="F19" s="34"/>
      <c r="G19" s="35"/>
      <c r="H19" s="36" t="s">
        <v>20</v>
      </c>
      <c r="I19" s="46" t="s">
        <v>36</v>
      </c>
      <c r="J19" s="38"/>
      <c r="K19" s="39"/>
    </row>
    <row r="20" spans="1:11" ht="14.25" thickBot="1" thickTop="1">
      <c r="A20" s="40" t="s">
        <v>52</v>
      </c>
      <c r="B20" s="41">
        <v>0.4861111111111111</v>
      </c>
      <c r="C20" s="42">
        <v>149</v>
      </c>
      <c r="D20" s="23" t="s">
        <v>53</v>
      </c>
      <c r="E20" s="23" t="s">
        <v>54</v>
      </c>
      <c r="F20" s="43" t="s">
        <v>55</v>
      </c>
      <c r="G20" s="44" t="s">
        <v>19</v>
      </c>
      <c r="H20" s="45" t="s">
        <v>16</v>
      </c>
      <c r="I20" s="46" t="s">
        <v>56</v>
      </c>
      <c r="J20" s="47" t="s">
        <v>35</v>
      </c>
      <c r="K20" s="49">
        <f>'[2]E7'!$L$33</f>
        <v>82</v>
      </c>
    </row>
    <row r="21" spans="1:11" ht="14.25" thickBot="1" thickTop="1">
      <c r="A21" s="30"/>
      <c r="B21" s="48"/>
      <c r="C21" s="32"/>
      <c r="D21" s="33"/>
      <c r="E21" s="33"/>
      <c r="F21" s="34"/>
      <c r="G21" s="35"/>
      <c r="H21" s="36" t="s">
        <v>20</v>
      </c>
      <c r="I21" s="37" t="s">
        <v>57</v>
      </c>
      <c r="J21" s="38"/>
      <c r="K21" s="39"/>
    </row>
    <row r="22" spans="1:11" ht="14.25" thickBot="1" thickTop="1">
      <c r="A22" s="40" t="s">
        <v>58</v>
      </c>
      <c r="B22" s="41">
        <v>0.5</v>
      </c>
      <c r="C22" s="42">
        <v>62</v>
      </c>
      <c r="D22" s="23" t="s">
        <v>32</v>
      </c>
      <c r="E22" s="23" t="s">
        <v>59</v>
      </c>
      <c r="F22" s="43" t="s">
        <v>60</v>
      </c>
      <c r="G22" s="44" t="s">
        <v>30</v>
      </c>
      <c r="H22" s="45" t="s">
        <v>16</v>
      </c>
      <c r="I22" s="46" t="s">
        <v>61</v>
      </c>
      <c r="J22" s="47" t="s">
        <v>41</v>
      </c>
      <c r="K22" s="49">
        <f>'[2]E8'!$L$33</f>
        <v>93.5</v>
      </c>
    </row>
    <row r="23" spans="1:11" ht="14.25" thickBot="1" thickTop="1">
      <c r="A23" s="30"/>
      <c r="B23" s="48"/>
      <c r="C23" s="32"/>
      <c r="D23" s="33"/>
      <c r="E23" s="33"/>
      <c r="F23" s="34"/>
      <c r="G23" s="35"/>
      <c r="H23" s="36" t="s">
        <v>20</v>
      </c>
      <c r="I23" s="37" t="s">
        <v>62</v>
      </c>
      <c r="J23" s="38"/>
      <c r="K23" s="39"/>
    </row>
    <row r="24" spans="1:11" ht="14.25" thickBot="1" thickTop="1">
      <c r="A24" s="40" t="s">
        <v>63</v>
      </c>
      <c r="B24" s="41">
        <v>0.5625</v>
      </c>
      <c r="C24" s="42">
        <v>346</v>
      </c>
      <c r="D24" s="23" t="s">
        <v>12</v>
      </c>
      <c r="E24" s="23" t="s">
        <v>64</v>
      </c>
      <c r="F24" s="43" t="s">
        <v>65</v>
      </c>
      <c r="G24" s="44" t="s">
        <v>28</v>
      </c>
      <c r="H24" s="26" t="s">
        <v>16</v>
      </c>
      <c r="I24" s="46" t="s">
        <v>66</v>
      </c>
      <c r="J24" s="47" t="s">
        <v>18</v>
      </c>
      <c r="K24" s="29">
        <f>'[2]E9'!$L$33</f>
        <v>92.5</v>
      </c>
    </row>
    <row r="25" spans="1:11" ht="14.25" thickBot="1" thickTop="1">
      <c r="A25" s="30"/>
      <c r="B25" s="48"/>
      <c r="C25" s="32"/>
      <c r="D25" s="33"/>
      <c r="E25" s="33"/>
      <c r="F25" s="34"/>
      <c r="G25" s="35"/>
      <c r="H25" s="36" t="s">
        <v>20</v>
      </c>
      <c r="I25" s="37" t="s">
        <v>67</v>
      </c>
      <c r="J25" s="38"/>
      <c r="K25" s="39"/>
    </row>
    <row r="26" spans="1:11" ht="14.25" thickBot="1" thickTop="1">
      <c r="A26" s="40" t="s">
        <v>68</v>
      </c>
      <c r="B26" s="41">
        <v>0.5833333333333334</v>
      </c>
      <c r="C26" s="42">
        <v>251</v>
      </c>
      <c r="D26" s="23" t="s">
        <v>69</v>
      </c>
      <c r="E26" s="23" t="s">
        <v>70</v>
      </c>
      <c r="F26" s="24" t="s">
        <v>71</v>
      </c>
      <c r="G26" s="44" t="s">
        <v>15</v>
      </c>
      <c r="H26" s="45" t="s">
        <v>16</v>
      </c>
      <c r="I26" s="46" t="s">
        <v>72</v>
      </c>
      <c r="J26" s="47" t="s">
        <v>27</v>
      </c>
      <c r="K26" s="49">
        <f>'[2]E10'!$L$33</f>
        <v>88.91666666666667</v>
      </c>
    </row>
    <row r="27" spans="1:11" ht="14.25" thickBot="1" thickTop="1">
      <c r="A27" s="30"/>
      <c r="B27" s="48"/>
      <c r="C27" s="32"/>
      <c r="D27" s="33"/>
      <c r="E27" s="33"/>
      <c r="F27" s="34"/>
      <c r="G27" s="35"/>
      <c r="H27" s="36" t="s">
        <v>20</v>
      </c>
      <c r="I27" s="37" t="s">
        <v>73</v>
      </c>
      <c r="J27" s="38"/>
      <c r="K27" s="39"/>
    </row>
    <row r="28" spans="1:11" ht="14.25" thickBot="1" thickTop="1">
      <c r="A28" s="40" t="s">
        <v>74</v>
      </c>
      <c r="B28" s="41">
        <v>0.6006944444444444</v>
      </c>
      <c r="C28" s="42">
        <v>196</v>
      </c>
      <c r="D28" s="23" t="s">
        <v>75</v>
      </c>
      <c r="E28" s="23" t="s">
        <v>76</v>
      </c>
      <c r="F28" s="24" t="s">
        <v>77</v>
      </c>
      <c r="G28" s="44" t="s">
        <v>19</v>
      </c>
      <c r="H28" s="45" t="s">
        <v>16</v>
      </c>
      <c r="I28" s="46" t="s">
        <v>78</v>
      </c>
      <c r="J28" s="47" t="s">
        <v>35</v>
      </c>
      <c r="K28" s="49">
        <f>'[2]E11'!$L$33</f>
        <v>90.41666666666667</v>
      </c>
    </row>
    <row r="29" spans="1:11" ht="14.25" thickBot="1" thickTop="1">
      <c r="A29" s="30"/>
      <c r="B29" s="48"/>
      <c r="C29" s="32"/>
      <c r="D29" s="33"/>
      <c r="E29" s="33"/>
      <c r="F29" s="34"/>
      <c r="G29" s="35"/>
      <c r="H29" s="36" t="s">
        <v>20</v>
      </c>
      <c r="I29" s="37" t="s">
        <v>29</v>
      </c>
      <c r="J29" s="38"/>
      <c r="K29" s="39"/>
    </row>
    <row r="30" spans="1:11" ht="14.25" thickBot="1" thickTop="1">
      <c r="A30" s="40" t="s">
        <v>79</v>
      </c>
      <c r="B30" s="41">
        <v>0.6145833333333334</v>
      </c>
      <c r="C30" s="42">
        <v>451</v>
      </c>
      <c r="D30" s="23" t="s">
        <v>80</v>
      </c>
      <c r="E30" s="23" t="s">
        <v>81</v>
      </c>
      <c r="F30" s="24" t="s">
        <v>82</v>
      </c>
      <c r="G30" s="44" t="s">
        <v>19</v>
      </c>
      <c r="H30" s="45" t="s">
        <v>16</v>
      </c>
      <c r="I30" s="46" t="s">
        <v>56</v>
      </c>
      <c r="J30" s="47" t="s">
        <v>41</v>
      </c>
      <c r="K30" s="49">
        <f>'[2]E12'!$L$33</f>
        <v>91.16666666666667</v>
      </c>
    </row>
    <row r="31" spans="1:11" ht="14.25" thickBot="1" thickTop="1">
      <c r="A31" s="30"/>
      <c r="B31" s="48"/>
      <c r="C31" s="32"/>
      <c r="D31" s="33"/>
      <c r="E31" s="33"/>
      <c r="F31" s="34"/>
      <c r="G31" s="35"/>
      <c r="H31" s="36" t="s">
        <v>20</v>
      </c>
      <c r="I31" s="37" t="s">
        <v>57</v>
      </c>
      <c r="J31" s="38"/>
      <c r="K31" s="39"/>
    </row>
    <row r="32" spans="1:11" ht="14.25" thickBot="1" thickTop="1">
      <c r="A32" s="40" t="s">
        <v>83</v>
      </c>
      <c r="B32" s="41">
        <v>0.6284722222222222</v>
      </c>
      <c r="C32" s="42">
        <v>275</v>
      </c>
      <c r="D32" s="23" t="s">
        <v>69</v>
      </c>
      <c r="E32" s="23" t="s">
        <v>84</v>
      </c>
      <c r="F32" s="24" t="s">
        <v>85</v>
      </c>
      <c r="G32" s="44" t="s">
        <v>15</v>
      </c>
      <c r="H32" s="26" t="s">
        <v>16</v>
      </c>
      <c r="I32" s="46" t="s">
        <v>86</v>
      </c>
      <c r="J32" s="47" t="s">
        <v>18</v>
      </c>
      <c r="K32" s="49">
        <f>'[2]E13'!$L$33</f>
        <v>92.33333333333333</v>
      </c>
    </row>
    <row r="33" spans="1:11" ht="14.25" thickBot="1" thickTop="1">
      <c r="A33" s="30"/>
      <c r="B33" s="48"/>
      <c r="C33" s="32"/>
      <c r="D33" s="33"/>
      <c r="E33" s="33"/>
      <c r="F33" s="34"/>
      <c r="G33" s="35"/>
      <c r="H33" s="36" t="s">
        <v>20</v>
      </c>
      <c r="I33" s="37" t="s">
        <v>87</v>
      </c>
      <c r="J33" s="38"/>
      <c r="K33" s="39"/>
    </row>
    <row r="34" spans="1:11" ht="14.25" thickBot="1" thickTop="1">
      <c r="A34" s="40" t="s">
        <v>88</v>
      </c>
      <c r="B34" s="41">
        <v>0.6458333333333334</v>
      </c>
      <c r="C34" s="42"/>
      <c r="D34" s="23" t="s">
        <v>89</v>
      </c>
      <c r="E34" s="23" t="s">
        <v>90</v>
      </c>
      <c r="F34" s="24" t="s">
        <v>91</v>
      </c>
      <c r="G34" s="44" t="s">
        <v>19</v>
      </c>
      <c r="H34" s="45" t="s">
        <v>16</v>
      </c>
      <c r="I34" s="46" t="s">
        <v>92</v>
      </c>
      <c r="J34" s="47" t="s">
        <v>27</v>
      </c>
      <c r="K34" s="49">
        <f>'[2]E14'!$L$33</f>
        <v>87.66666666666667</v>
      </c>
    </row>
    <row r="35" spans="1:11" ht="14.25" thickBot="1" thickTop="1">
      <c r="A35" s="30"/>
      <c r="B35" s="48"/>
      <c r="C35" s="32"/>
      <c r="D35" s="33"/>
      <c r="E35" s="33"/>
      <c r="F35" s="34"/>
      <c r="G35" s="35"/>
      <c r="H35" s="36" t="s">
        <v>20</v>
      </c>
      <c r="I35" s="37" t="s">
        <v>93</v>
      </c>
      <c r="J35" s="38"/>
      <c r="K35" s="39"/>
    </row>
    <row r="36" spans="1:11" ht="14.25" thickBot="1" thickTop="1">
      <c r="A36" s="40" t="s">
        <v>94</v>
      </c>
      <c r="B36" s="41">
        <v>0.6597222222222222</v>
      </c>
      <c r="C36" s="42">
        <v>298</v>
      </c>
      <c r="D36" s="23" t="s">
        <v>89</v>
      </c>
      <c r="E36" s="23" t="s">
        <v>95</v>
      </c>
      <c r="F36" s="24" t="s">
        <v>96</v>
      </c>
      <c r="G36" s="44" t="s">
        <v>15</v>
      </c>
      <c r="H36" s="45" t="s">
        <v>16</v>
      </c>
      <c r="I36" s="46" t="s">
        <v>72</v>
      </c>
      <c r="J36" s="47" t="s">
        <v>35</v>
      </c>
      <c r="K36" s="49">
        <f>'[2]E15'!$L$33</f>
        <v>90.91666666666667</v>
      </c>
    </row>
    <row r="37" spans="1:11" ht="14.25" thickBot="1" thickTop="1">
      <c r="A37" s="30"/>
      <c r="B37" s="48"/>
      <c r="C37" s="32"/>
      <c r="D37" s="33"/>
      <c r="E37" s="33"/>
      <c r="F37" s="34"/>
      <c r="G37" s="35"/>
      <c r="H37" s="36" t="s">
        <v>20</v>
      </c>
      <c r="I37" s="37" t="s">
        <v>97</v>
      </c>
      <c r="J37" s="38"/>
      <c r="K37" s="39"/>
    </row>
    <row r="38" spans="1:11" ht="14.25" thickBot="1" thickTop="1">
      <c r="A38" s="40" t="s">
        <v>98</v>
      </c>
      <c r="B38" s="41">
        <v>0.6875</v>
      </c>
      <c r="C38" s="42">
        <v>402</v>
      </c>
      <c r="D38" s="23" t="s">
        <v>75</v>
      </c>
      <c r="E38" s="23" t="s">
        <v>99</v>
      </c>
      <c r="F38" s="24" t="s">
        <v>100</v>
      </c>
      <c r="G38" s="44" t="s">
        <v>28</v>
      </c>
      <c r="H38" s="45" t="s">
        <v>16</v>
      </c>
      <c r="I38" s="46" t="s">
        <v>101</v>
      </c>
      <c r="J38" s="47" t="s">
        <v>41</v>
      </c>
      <c r="K38" s="49">
        <f>'[2]E16'!$L$33</f>
        <v>92.83333333333333</v>
      </c>
    </row>
    <row r="39" spans="1:11" ht="14.25" thickBot="1" thickTop="1">
      <c r="A39" s="30"/>
      <c r="B39" s="48"/>
      <c r="C39" s="32"/>
      <c r="D39" s="33"/>
      <c r="E39" s="33"/>
      <c r="F39" s="34"/>
      <c r="G39" s="35"/>
      <c r="H39" s="36" t="s">
        <v>20</v>
      </c>
      <c r="I39" s="37" t="s">
        <v>73</v>
      </c>
      <c r="J39" s="38"/>
      <c r="K39" s="39"/>
    </row>
    <row r="40" spans="1:11" ht="14.25" thickBot="1" thickTop="1">
      <c r="A40" s="40" t="s">
        <v>102</v>
      </c>
      <c r="B40" s="41">
        <v>0.7083333333333334</v>
      </c>
      <c r="C40" s="42">
        <v>108</v>
      </c>
      <c r="D40" s="23" t="s">
        <v>69</v>
      </c>
      <c r="E40" s="23" t="s">
        <v>103</v>
      </c>
      <c r="F40" s="24" t="s">
        <v>104</v>
      </c>
      <c r="G40" s="44" t="s">
        <v>28</v>
      </c>
      <c r="H40" s="26" t="s">
        <v>16</v>
      </c>
      <c r="I40" s="46" t="s">
        <v>105</v>
      </c>
      <c r="J40" s="47" t="s">
        <v>18</v>
      </c>
      <c r="K40" s="49">
        <f>'[2]E17'!$L$33</f>
        <v>94.33333333333333</v>
      </c>
    </row>
    <row r="41" spans="1:11" ht="14.25" thickBot="1" thickTop="1">
      <c r="A41" s="30"/>
      <c r="B41" s="48"/>
      <c r="C41" s="32"/>
      <c r="D41" s="33"/>
      <c r="E41" s="33"/>
      <c r="F41" s="34"/>
      <c r="G41" s="35"/>
      <c r="H41" s="36" t="s">
        <v>20</v>
      </c>
      <c r="I41" s="37" t="s">
        <v>106</v>
      </c>
      <c r="J41" s="38"/>
      <c r="K41" s="39"/>
    </row>
    <row r="42" spans="1:11" ht="14.25" thickBot="1" thickTop="1">
      <c r="A42" s="40" t="s">
        <v>107</v>
      </c>
      <c r="B42" s="41">
        <v>0.7291666666666666</v>
      </c>
      <c r="C42" s="42">
        <v>222</v>
      </c>
      <c r="D42" s="23" t="s">
        <v>12</v>
      </c>
      <c r="E42" s="23" t="s">
        <v>81</v>
      </c>
      <c r="F42" s="24" t="s">
        <v>108</v>
      </c>
      <c r="G42" s="44" t="s">
        <v>28</v>
      </c>
      <c r="H42" s="45" t="s">
        <v>16</v>
      </c>
      <c r="I42" s="46" t="s">
        <v>105</v>
      </c>
      <c r="J42" s="47" t="s">
        <v>27</v>
      </c>
      <c r="K42" s="49">
        <f>'[2]E18'!$L$33</f>
        <v>93</v>
      </c>
    </row>
    <row r="43" spans="1:11" ht="14.25" thickBot="1" thickTop="1">
      <c r="A43" s="30"/>
      <c r="B43" s="48"/>
      <c r="C43" s="32"/>
      <c r="D43" s="33"/>
      <c r="E43" s="33"/>
      <c r="F43" s="34"/>
      <c r="G43" s="35"/>
      <c r="H43" s="36" t="s">
        <v>20</v>
      </c>
      <c r="I43" s="37" t="s">
        <v>109</v>
      </c>
      <c r="J43" s="38"/>
      <c r="K43" s="39"/>
    </row>
    <row r="44" spans="1:11" ht="14.25" thickBot="1" thickTop="1">
      <c r="A44" s="40" t="s">
        <v>110</v>
      </c>
      <c r="B44" s="41">
        <v>0.75</v>
      </c>
      <c r="C44" s="42">
        <v>398</v>
      </c>
      <c r="D44" s="23" t="s">
        <v>111</v>
      </c>
      <c r="E44" s="23" t="s">
        <v>112</v>
      </c>
      <c r="F44" s="24" t="s">
        <v>113</v>
      </c>
      <c r="G44" s="44" t="s">
        <v>15</v>
      </c>
      <c r="H44" s="45" t="s">
        <v>16</v>
      </c>
      <c r="I44" s="46" t="s">
        <v>114</v>
      </c>
      <c r="J44" s="47" t="s">
        <v>35</v>
      </c>
      <c r="K44" s="49">
        <f>'[2]E19'!$L$33</f>
        <v>90.91666666666667</v>
      </c>
    </row>
    <row r="45" spans="1:11" ht="14.25" thickBot="1" thickTop="1">
      <c r="A45" s="30"/>
      <c r="B45" s="48"/>
      <c r="C45" s="32"/>
      <c r="D45" s="33"/>
      <c r="E45" s="33"/>
      <c r="F45" s="34"/>
      <c r="G45" s="35"/>
      <c r="H45" s="36" t="s">
        <v>20</v>
      </c>
      <c r="I45" s="37" t="s">
        <v>115</v>
      </c>
      <c r="J45" s="38"/>
      <c r="K45" s="39"/>
    </row>
    <row r="46" spans="1:11" ht="14.25" thickBot="1" thickTop="1">
      <c r="A46" s="40" t="s">
        <v>116</v>
      </c>
      <c r="B46" s="41">
        <v>0.7673611111111112</v>
      </c>
      <c r="C46" s="42">
        <v>457</v>
      </c>
      <c r="D46" s="23" t="s">
        <v>69</v>
      </c>
      <c r="E46" s="23" t="s">
        <v>117</v>
      </c>
      <c r="F46" s="24" t="s">
        <v>118</v>
      </c>
      <c r="G46" s="44" t="s">
        <v>15</v>
      </c>
      <c r="H46" s="45" t="s">
        <v>16</v>
      </c>
      <c r="I46" s="46" t="s">
        <v>119</v>
      </c>
      <c r="J46" s="47" t="s">
        <v>41</v>
      </c>
      <c r="K46" s="49">
        <f>'[2]E20'!$L$33</f>
        <v>92.58333333333333</v>
      </c>
    </row>
    <row r="47" spans="1:11" ht="14.25" thickBot="1" thickTop="1">
      <c r="A47" s="30"/>
      <c r="B47" s="48"/>
      <c r="C47" s="32"/>
      <c r="D47" s="33"/>
      <c r="E47" s="33"/>
      <c r="F47" s="34"/>
      <c r="G47" s="35"/>
      <c r="H47" s="36" t="s">
        <v>20</v>
      </c>
      <c r="I47" s="37" t="s">
        <v>73</v>
      </c>
      <c r="J47" s="38"/>
      <c r="K47" s="39"/>
    </row>
    <row r="48" spans="1:11" ht="14.25" thickBot="1" thickTop="1">
      <c r="A48" s="40" t="s">
        <v>120</v>
      </c>
      <c r="B48" s="41">
        <v>0.7847222222222222</v>
      </c>
      <c r="C48" s="42">
        <v>430</v>
      </c>
      <c r="D48" s="23" t="s">
        <v>32</v>
      </c>
      <c r="E48" s="23" t="s">
        <v>121</v>
      </c>
      <c r="F48" s="24" t="s">
        <v>122</v>
      </c>
      <c r="G48" s="44" t="s">
        <v>15</v>
      </c>
      <c r="H48" s="26" t="s">
        <v>16</v>
      </c>
      <c r="I48" s="46" t="s">
        <v>17</v>
      </c>
      <c r="J48" s="47" t="s">
        <v>18</v>
      </c>
      <c r="K48" s="49">
        <f>'[2]E21'!$L$33</f>
        <v>90.75</v>
      </c>
    </row>
    <row r="49" spans="1:11" ht="14.25" thickBot="1" thickTop="1">
      <c r="A49" s="30"/>
      <c r="B49" s="48"/>
      <c r="C49" s="32"/>
      <c r="D49" s="33"/>
      <c r="E49" s="33"/>
      <c r="F49" s="34"/>
      <c r="G49" s="35"/>
      <c r="H49" s="36" t="s">
        <v>20</v>
      </c>
      <c r="I49" s="37" t="s">
        <v>123</v>
      </c>
      <c r="J49" s="38"/>
      <c r="K49" s="39"/>
    </row>
    <row r="50" ht="13.5" thickTop="1"/>
  </sheetData>
  <mergeCells count="194">
    <mergeCell ref="J48:J49"/>
    <mergeCell ref="K48:K49"/>
    <mergeCell ref="J46:J47"/>
    <mergeCell ref="K46:K47"/>
    <mergeCell ref="A48:A49"/>
    <mergeCell ref="B48:B49"/>
    <mergeCell ref="C48:C49"/>
    <mergeCell ref="D48:D49"/>
    <mergeCell ref="E48:E49"/>
    <mergeCell ref="F48:F49"/>
    <mergeCell ref="G48:G49"/>
    <mergeCell ref="J44:J45"/>
    <mergeCell ref="K44:K45"/>
    <mergeCell ref="A46:A47"/>
    <mergeCell ref="B46:B47"/>
    <mergeCell ref="C46:C47"/>
    <mergeCell ref="D46:D47"/>
    <mergeCell ref="E46:E47"/>
    <mergeCell ref="F46:F47"/>
    <mergeCell ref="G46:G47"/>
    <mergeCell ref="J42:J43"/>
    <mergeCell ref="K42:K43"/>
    <mergeCell ref="A44:A45"/>
    <mergeCell ref="B44:B45"/>
    <mergeCell ref="C44:C45"/>
    <mergeCell ref="D44:D45"/>
    <mergeCell ref="E44:E45"/>
    <mergeCell ref="F44:F45"/>
    <mergeCell ref="G44:G45"/>
    <mergeCell ref="J40:J41"/>
    <mergeCell ref="K40:K41"/>
    <mergeCell ref="A42:A43"/>
    <mergeCell ref="B42:B43"/>
    <mergeCell ref="C42:C43"/>
    <mergeCell ref="D42:D43"/>
    <mergeCell ref="E42:E43"/>
    <mergeCell ref="F42:F43"/>
    <mergeCell ref="G42:G43"/>
    <mergeCell ref="J38:J39"/>
    <mergeCell ref="K38:K39"/>
    <mergeCell ref="A40:A41"/>
    <mergeCell ref="B40:B41"/>
    <mergeCell ref="C40:C41"/>
    <mergeCell ref="D40:D41"/>
    <mergeCell ref="E40:E41"/>
    <mergeCell ref="F40:F41"/>
    <mergeCell ref="G40:G41"/>
    <mergeCell ref="J36:J37"/>
    <mergeCell ref="K36:K37"/>
    <mergeCell ref="A38:A39"/>
    <mergeCell ref="B38:B39"/>
    <mergeCell ref="C38:C39"/>
    <mergeCell ref="D38:D39"/>
    <mergeCell ref="E38:E39"/>
    <mergeCell ref="F38:F39"/>
    <mergeCell ref="G38:G39"/>
    <mergeCell ref="J34:J35"/>
    <mergeCell ref="K34:K35"/>
    <mergeCell ref="A36:A37"/>
    <mergeCell ref="B36:B37"/>
    <mergeCell ref="C36:C37"/>
    <mergeCell ref="D36:D37"/>
    <mergeCell ref="E36:E37"/>
    <mergeCell ref="F36:F37"/>
    <mergeCell ref="G36:G37"/>
    <mergeCell ref="J32:J33"/>
    <mergeCell ref="K32:K33"/>
    <mergeCell ref="A34:A35"/>
    <mergeCell ref="B34:B35"/>
    <mergeCell ref="C34:C35"/>
    <mergeCell ref="D34:D35"/>
    <mergeCell ref="E34:E35"/>
    <mergeCell ref="F34:F35"/>
    <mergeCell ref="G34:G35"/>
    <mergeCell ref="J30:J31"/>
    <mergeCell ref="K30:K31"/>
    <mergeCell ref="A32:A33"/>
    <mergeCell ref="B32:B33"/>
    <mergeCell ref="C32:C33"/>
    <mergeCell ref="D32:D33"/>
    <mergeCell ref="E32:E33"/>
    <mergeCell ref="F32:F33"/>
    <mergeCell ref="G32:G33"/>
    <mergeCell ref="J28:J29"/>
    <mergeCell ref="K28:K29"/>
    <mergeCell ref="A30:A31"/>
    <mergeCell ref="B30:B31"/>
    <mergeCell ref="C30:C31"/>
    <mergeCell ref="D30:D31"/>
    <mergeCell ref="E30:E31"/>
    <mergeCell ref="F30:F31"/>
    <mergeCell ref="G30:G31"/>
    <mergeCell ref="J26:J27"/>
    <mergeCell ref="K26:K27"/>
    <mergeCell ref="A28:A29"/>
    <mergeCell ref="B28:B29"/>
    <mergeCell ref="C28:C29"/>
    <mergeCell ref="D28:D29"/>
    <mergeCell ref="E28:E29"/>
    <mergeCell ref="F28:F29"/>
    <mergeCell ref="G28:G29"/>
    <mergeCell ref="J24:J25"/>
    <mergeCell ref="K24:K25"/>
    <mergeCell ref="A26:A27"/>
    <mergeCell ref="B26:B27"/>
    <mergeCell ref="C26:C27"/>
    <mergeCell ref="D26:D27"/>
    <mergeCell ref="E26:E27"/>
    <mergeCell ref="F26:F27"/>
    <mergeCell ref="G26:G27"/>
    <mergeCell ref="J22:J23"/>
    <mergeCell ref="K22:K23"/>
    <mergeCell ref="A24:A25"/>
    <mergeCell ref="B24:B25"/>
    <mergeCell ref="C24:C25"/>
    <mergeCell ref="D24:D25"/>
    <mergeCell ref="E24:E25"/>
    <mergeCell ref="F24:F25"/>
    <mergeCell ref="G24:G25"/>
    <mergeCell ref="J20:J21"/>
    <mergeCell ref="K20:K21"/>
    <mergeCell ref="A22:A23"/>
    <mergeCell ref="B22:B23"/>
    <mergeCell ref="C22:C23"/>
    <mergeCell ref="D22:D23"/>
    <mergeCell ref="E22:E23"/>
    <mergeCell ref="F22:F23"/>
    <mergeCell ref="G22:G23"/>
    <mergeCell ref="J18:J19"/>
    <mergeCell ref="K18:K19"/>
    <mergeCell ref="A20:A21"/>
    <mergeCell ref="B20:B21"/>
    <mergeCell ref="C20:C21"/>
    <mergeCell ref="D20:D21"/>
    <mergeCell ref="E20:E21"/>
    <mergeCell ref="F20:F21"/>
    <mergeCell ref="G20:G21"/>
    <mergeCell ref="J16:J17"/>
    <mergeCell ref="K16:K17"/>
    <mergeCell ref="A18:A19"/>
    <mergeCell ref="B18:B19"/>
    <mergeCell ref="C18:C19"/>
    <mergeCell ref="D18:D19"/>
    <mergeCell ref="E18:E19"/>
    <mergeCell ref="F18:F19"/>
    <mergeCell ref="G18:G19"/>
    <mergeCell ref="J14:J15"/>
    <mergeCell ref="K14:K15"/>
    <mergeCell ref="A16:A17"/>
    <mergeCell ref="B16:B17"/>
    <mergeCell ref="C16:C17"/>
    <mergeCell ref="D16:D17"/>
    <mergeCell ref="E16:E17"/>
    <mergeCell ref="F16:F17"/>
    <mergeCell ref="G16:G17"/>
    <mergeCell ref="J12:J13"/>
    <mergeCell ref="K12:K13"/>
    <mergeCell ref="A14:A15"/>
    <mergeCell ref="B14:B15"/>
    <mergeCell ref="C14:C15"/>
    <mergeCell ref="D14:D15"/>
    <mergeCell ref="E14:E15"/>
    <mergeCell ref="F14:F15"/>
    <mergeCell ref="G14:G15"/>
    <mergeCell ref="J10:J11"/>
    <mergeCell ref="K10:K11"/>
    <mergeCell ref="A12:A13"/>
    <mergeCell ref="B12:B13"/>
    <mergeCell ref="C12:C13"/>
    <mergeCell ref="D12:D13"/>
    <mergeCell ref="E12:E13"/>
    <mergeCell ref="F12:F13"/>
    <mergeCell ref="G12:G13"/>
    <mergeCell ref="J8:J9"/>
    <mergeCell ref="K8:K9"/>
    <mergeCell ref="A10:A11"/>
    <mergeCell ref="B10:B11"/>
    <mergeCell ref="C10:C11"/>
    <mergeCell ref="D10:D11"/>
    <mergeCell ref="E10:E11"/>
    <mergeCell ref="F10:F11"/>
    <mergeCell ref="G10:G11"/>
    <mergeCell ref="H6:I6"/>
    <mergeCell ref="A8:A9"/>
    <mergeCell ref="B8:B9"/>
    <mergeCell ref="C8:C9"/>
    <mergeCell ref="D8:D9"/>
    <mergeCell ref="E8:E9"/>
    <mergeCell ref="F8:F9"/>
    <mergeCell ref="G8:G9"/>
    <mergeCell ref="A1:K1"/>
    <mergeCell ref="E3:J3"/>
    <mergeCell ref="E4:K4"/>
    <mergeCell ref="E5:K5"/>
  </mergeCells>
  <dataValidations count="6">
    <dataValidation type="list" allowBlank="1" showInputMessage="1" showErrorMessage="1" sqref="H8:H49">
      <formula1>$L$28:$L$29</formula1>
    </dataValidation>
    <dataValidation type="whole" allowBlank="1" showInputMessage="1" showErrorMessage="1" promptTitle="Eingabe der NÖBV-Mitgliedsnummer" prompt="...soferne bekannt." sqref="C8:C49">
      <formula1>1</formula1>
      <formula2>1000</formula2>
    </dataValidation>
    <dataValidation type="list" allowBlank="1" showInputMessage="1" showErrorMessage="1" promptTitle="Jury-Code" prompt="Geben Sie die Codebezeichnung der jeweiligen Jury ein:&#10;J1a, J1b, J1c, J1d&#10;J2a, J2b, J2c, J2d&#10;(siehe Registerkarte Titelblatt)." errorTitle="Fehlerhafte Eingabe" error="Es sind nur die Codeebezeichnungen&#10;J1a, J1b, J1c, J1d&#10;J2a, J2b, J2c, J2d&#10;erlaubt." sqref="J8:J49">
      <formula1>$L$20:$L$27</formula1>
    </dataValidation>
    <dataValidation type="decimal" allowBlank="1" showInputMessage="1" showErrorMessage="1" promptTitle="Eingabe der Punkte" prompt="Diese Spalte ist optional und für eine Ergebnisliste nach Beendigung der Konzertwertung gedacht." sqref="K8:K49">
      <formula1>50.5</formula1>
      <formula2>100</formula2>
    </dataValidation>
    <dataValidation type="time" allowBlank="1" showInputMessage="1" showErrorMessage="1" promptTitle="Eingabe der Uhrzeit" prompt="im Format hh:mm (z.B.: 8:00)" sqref="B8:B49">
      <formula1>0</formula1>
      <formula2>0.9993055555555556</formula2>
    </dataValidation>
    <dataValidation type="list" allowBlank="1" showInputMessage="1" showErrorMessage="1" errorTitle="Eingabe der Stufe" error="Es sind nur die Bezeichnungen A, B, C, D, E bzw. Aj, Bj, Cj, Dj, Ej zulässig!" sqref="G8:G49">
      <formula1>$L$8:$L$18</formula1>
    </dataValidation>
  </dataValidations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>
      <selection activeCell="D28" sqref="D28"/>
    </sheetView>
  </sheetViews>
  <sheetFormatPr defaultColWidth="11.421875" defaultRowHeight="12.75"/>
  <cols>
    <col min="1" max="1" width="3.00390625" style="0" bestFit="1" customWidth="1"/>
    <col min="2" max="2" width="5.8515625" style="0" bestFit="1" customWidth="1"/>
    <col min="3" max="3" width="10.7109375" style="0" bestFit="1" customWidth="1"/>
    <col min="4" max="4" width="18.140625" style="0" bestFit="1" customWidth="1"/>
    <col min="5" max="5" width="21.421875" style="0" bestFit="1" customWidth="1"/>
    <col min="7" max="7" width="4.7109375" style="0" bestFit="1" customWidth="1"/>
    <col min="8" max="8" width="3.28125" style="0" bestFit="1" customWidth="1"/>
    <col min="9" max="9" width="38.57421875" style="0" bestFit="1" customWidth="1"/>
    <col min="10" max="10" width="4.00390625" style="0" bestFit="1" customWidth="1"/>
    <col min="11" max="11" width="5.57421875" style="0" bestFit="1" customWidth="1"/>
  </cols>
  <sheetData>
    <row r="1" spans="1:11" ht="35.25">
      <c r="A1" s="5"/>
      <c r="B1" s="5"/>
      <c r="C1" s="6"/>
      <c r="D1" s="5"/>
      <c r="E1" s="7" t="s">
        <v>0</v>
      </c>
      <c r="F1" s="7"/>
      <c r="G1" s="7"/>
      <c r="H1" s="7"/>
      <c r="I1" s="7"/>
      <c r="J1" s="7"/>
      <c r="K1" s="8"/>
    </row>
    <row r="2" spans="1:11" ht="18">
      <c r="A2" s="5"/>
      <c r="B2" s="5"/>
      <c r="C2" s="6"/>
      <c r="D2" s="5"/>
      <c r="E2" s="9" t="str">
        <f>"der BAG "&amp;'[3]Titelblatt'!$H$8&amp;" in "&amp;'[3]Titelblatt'!$H$13</f>
        <v>der BAG Tulln in Grafenwörth</v>
      </c>
      <c r="F2" s="9"/>
      <c r="G2" s="9"/>
      <c r="H2" s="9"/>
      <c r="I2" s="9"/>
      <c r="J2" s="9"/>
      <c r="K2" s="9"/>
    </row>
    <row r="3" spans="1:11" ht="15">
      <c r="A3" s="5"/>
      <c r="B3" s="5"/>
      <c r="C3" s="6"/>
      <c r="D3" s="5"/>
      <c r="E3" s="10">
        <f>IF('[3]Titelblatt'!E13,'[3]Titelblatt'!E13,"")</f>
      </c>
      <c r="F3" s="10"/>
      <c r="G3" s="10"/>
      <c r="H3" s="10"/>
      <c r="I3" s="10"/>
      <c r="J3" s="10"/>
      <c r="K3" s="10"/>
    </row>
    <row r="4" spans="1:11" ht="26.25" customHeight="1">
      <c r="A4" s="11" t="s">
        <v>1</v>
      </c>
      <c r="B4" s="11" t="s">
        <v>2</v>
      </c>
      <c r="C4" s="12" t="s">
        <v>3</v>
      </c>
      <c r="D4" s="11" t="s">
        <v>4</v>
      </c>
      <c r="E4" s="11" t="s">
        <v>5</v>
      </c>
      <c r="F4" s="13" t="s">
        <v>6</v>
      </c>
      <c r="G4" s="13" t="s">
        <v>7</v>
      </c>
      <c r="H4" s="14" t="s">
        <v>8</v>
      </c>
      <c r="I4" s="14"/>
      <c r="J4" s="15" t="s">
        <v>9</v>
      </c>
      <c r="K4" s="13" t="s">
        <v>10</v>
      </c>
    </row>
    <row r="5" spans="1:11" ht="12.75">
      <c r="A5" s="16"/>
      <c r="B5" s="16"/>
      <c r="C5" s="17"/>
      <c r="D5" s="16"/>
      <c r="E5" s="16"/>
      <c r="F5" s="18"/>
      <c r="G5" s="18"/>
      <c r="H5" s="18"/>
      <c r="I5" s="18"/>
      <c r="J5" s="19"/>
      <c r="K5" s="18"/>
    </row>
    <row r="6" spans="1:11" ht="13.5" customHeight="1" thickBot="1">
      <c r="A6" s="20" t="str">
        <f>IF(D6="","","1")</f>
        <v>1</v>
      </c>
      <c r="B6" s="21">
        <v>0.4166666666666667</v>
      </c>
      <c r="C6" s="22">
        <v>400</v>
      </c>
      <c r="D6" s="23" t="s">
        <v>69</v>
      </c>
      <c r="E6" s="23" t="s">
        <v>124</v>
      </c>
      <c r="F6" s="24" t="s">
        <v>125</v>
      </c>
      <c r="G6" s="25" t="s">
        <v>15</v>
      </c>
      <c r="H6" s="26" t="s">
        <v>16</v>
      </c>
      <c r="I6" s="27" t="s">
        <v>17</v>
      </c>
      <c r="J6" s="28" t="str">
        <f>IF(D6="","",'[3]Titelblatt'!$E$30)</f>
        <v>J1a</v>
      </c>
      <c r="K6" s="29">
        <f>'[4]E1'!$L$33</f>
        <v>91.75</v>
      </c>
    </row>
    <row r="7" spans="1:11" ht="14.25" customHeight="1" thickBot="1" thickTop="1">
      <c r="A7" s="30"/>
      <c r="B7" s="31"/>
      <c r="C7" s="32"/>
      <c r="D7" s="33"/>
      <c r="E7" s="33"/>
      <c r="F7" s="34"/>
      <c r="G7" s="35"/>
      <c r="H7" s="36" t="s">
        <v>20</v>
      </c>
      <c r="I7" s="37" t="s">
        <v>126</v>
      </c>
      <c r="J7" s="38"/>
      <c r="K7" s="39"/>
    </row>
    <row r="8" spans="1:11" ht="14.25" customHeight="1" thickBot="1" thickTop="1">
      <c r="A8" s="40" t="str">
        <f>IF(D8="","","2")</f>
        <v>2</v>
      </c>
      <c r="B8" s="41">
        <v>0.43402777777777773</v>
      </c>
      <c r="C8" s="42">
        <v>321</v>
      </c>
      <c r="D8" s="23" t="s">
        <v>69</v>
      </c>
      <c r="E8" s="23" t="s">
        <v>127</v>
      </c>
      <c r="F8" s="43" t="s">
        <v>128</v>
      </c>
      <c r="G8" s="44" t="s">
        <v>19</v>
      </c>
      <c r="H8" s="45" t="s">
        <v>16</v>
      </c>
      <c r="I8" s="46" t="s">
        <v>78</v>
      </c>
      <c r="J8" s="47" t="str">
        <f>IF(D8="","",IF('[3]Titelblatt'!$H$20="","J1a",VLOOKUP(J6,'[3]Titelblatt'!$K$29:$L$36,2)))</f>
        <v>J1a</v>
      </c>
      <c r="K8" s="49">
        <f>'[4]E2'!$L$33</f>
        <v>89.58333333333333</v>
      </c>
    </row>
    <row r="9" spans="1:11" ht="14.25" customHeight="1" thickBot="1" thickTop="1">
      <c r="A9" s="30"/>
      <c r="B9" s="48"/>
      <c r="C9" s="32"/>
      <c r="D9" s="33"/>
      <c r="E9" s="33"/>
      <c r="F9" s="34"/>
      <c r="G9" s="35"/>
      <c r="H9" s="36" t="s">
        <v>20</v>
      </c>
      <c r="I9" s="37" t="s">
        <v>129</v>
      </c>
      <c r="J9" s="38"/>
      <c r="K9" s="39"/>
    </row>
    <row r="10" spans="1:11" ht="14.25" customHeight="1" thickBot="1" thickTop="1">
      <c r="A10" s="40" t="str">
        <f>IF(D10="","","3")</f>
        <v>3</v>
      </c>
      <c r="B10" s="41">
        <v>0.4479166666666667</v>
      </c>
      <c r="C10" s="42">
        <v>469</v>
      </c>
      <c r="D10" s="23" t="s">
        <v>69</v>
      </c>
      <c r="E10" s="23" t="s">
        <v>130</v>
      </c>
      <c r="F10" s="43" t="s">
        <v>131</v>
      </c>
      <c r="G10" s="44" t="s">
        <v>19</v>
      </c>
      <c r="H10" s="45" t="s">
        <v>16</v>
      </c>
      <c r="I10" s="46" t="s">
        <v>132</v>
      </c>
      <c r="J10" s="47" t="str">
        <f>IF(D10="","",IF('[3]Titelblatt'!$H$20="","J1a",VLOOKUP(J8,'[3]Titelblatt'!$K$29:$L$36,2)))</f>
        <v>J1a</v>
      </c>
      <c r="K10" s="49">
        <f>'[4]E3'!$L$33</f>
        <v>85.5</v>
      </c>
    </row>
    <row r="11" spans="1:11" ht="14.25" customHeight="1" thickBot="1" thickTop="1">
      <c r="A11" s="30"/>
      <c r="B11" s="48"/>
      <c r="C11" s="32"/>
      <c r="D11" s="33"/>
      <c r="E11" s="33"/>
      <c r="F11" s="34"/>
      <c r="G11" s="35"/>
      <c r="H11" s="36" t="s">
        <v>20</v>
      </c>
      <c r="I11" s="37" t="s">
        <v>129</v>
      </c>
      <c r="J11" s="38"/>
      <c r="K11" s="39"/>
    </row>
    <row r="12" spans="1:11" ht="14.25" customHeight="1" thickBot="1" thickTop="1">
      <c r="A12" s="40" t="str">
        <f>IF(D12="","","4")</f>
        <v>4</v>
      </c>
      <c r="B12" s="41">
        <v>0.46875</v>
      </c>
      <c r="C12" s="42">
        <v>90</v>
      </c>
      <c r="D12" s="23" t="s">
        <v>69</v>
      </c>
      <c r="E12" s="23" t="s">
        <v>133</v>
      </c>
      <c r="F12" s="43" t="s">
        <v>134</v>
      </c>
      <c r="G12" s="44" t="s">
        <v>15</v>
      </c>
      <c r="H12" s="45" t="s">
        <v>16</v>
      </c>
      <c r="I12" s="46" t="s">
        <v>40</v>
      </c>
      <c r="J12" s="47" t="str">
        <f>IF(D12="","",IF('[3]Titelblatt'!$H$20="","J1a",VLOOKUP(J10,'[3]Titelblatt'!$K$29:$L$36,2)))</f>
        <v>J1a</v>
      </c>
      <c r="K12" s="49">
        <f>'[4]E4'!$L$33</f>
        <v>90.33333333333333</v>
      </c>
    </row>
    <row r="13" spans="1:11" ht="14.25" customHeight="1" thickBot="1" thickTop="1">
      <c r="A13" s="30"/>
      <c r="B13" s="48"/>
      <c r="C13" s="32"/>
      <c r="D13" s="33"/>
      <c r="E13" s="33"/>
      <c r="F13" s="34"/>
      <c r="G13" s="35"/>
      <c r="H13" s="36" t="s">
        <v>20</v>
      </c>
      <c r="I13" s="37" t="s">
        <v>135</v>
      </c>
      <c r="J13" s="38"/>
      <c r="K13" s="39"/>
    </row>
    <row r="14" spans="1:11" ht="14.25" customHeight="1" thickBot="1" thickTop="1">
      <c r="A14" s="40" t="str">
        <f>IF(D14="","","5")</f>
        <v>5</v>
      </c>
      <c r="B14" s="41">
        <v>0.4861111111111111</v>
      </c>
      <c r="C14" s="42">
        <v>329</v>
      </c>
      <c r="D14" s="23" t="s">
        <v>12</v>
      </c>
      <c r="E14" s="23" t="s">
        <v>136</v>
      </c>
      <c r="F14" s="43" t="s">
        <v>137</v>
      </c>
      <c r="G14" s="44" t="s">
        <v>19</v>
      </c>
      <c r="H14" s="26" t="s">
        <v>16</v>
      </c>
      <c r="I14" s="46" t="s">
        <v>26</v>
      </c>
      <c r="J14" s="47" t="str">
        <f>IF(D14="","",IF('[3]Titelblatt'!$H$20="","J1a",VLOOKUP(J12,'[3]Titelblatt'!$K$29:$L$36,2)))</f>
        <v>J1a</v>
      </c>
      <c r="K14" s="49">
        <f>'[4]E5'!$L$33</f>
        <v>87.91666666666667</v>
      </c>
    </row>
    <row r="15" spans="1:11" ht="14.25" customHeight="1" thickBot="1" thickTop="1">
      <c r="A15" s="30"/>
      <c r="B15" s="48"/>
      <c r="C15" s="32"/>
      <c r="D15" s="33"/>
      <c r="E15" s="33"/>
      <c r="F15" s="34"/>
      <c r="G15" s="35"/>
      <c r="H15" s="36" t="s">
        <v>20</v>
      </c>
      <c r="I15" s="37" t="s">
        <v>138</v>
      </c>
      <c r="J15" s="38"/>
      <c r="K15" s="39"/>
    </row>
    <row r="16" spans="1:11" ht="14.25" customHeight="1" thickBot="1" thickTop="1">
      <c r="A16" s="40" t="str">
        <f>IF(D16="","","6")</f>
        <v>6</v>
      </c>
      <c r="B16" s="41">
        <v>0.5694444444444444</v>
      </c>
      <c r="C16" s="42">
        <v>459</v>
      </c>
      <c r="D16" s="23" t="s">
        <v>139</v>
      </c>
      <c r="E16" s="23" t="s">
        <v>140</v>
      </c>
      <c r="F16" s="43" t="s">
        <v>141</v>
      </c>
      <c r="G16" s="44" t="s">
        <v>19</v>
      </c>
      <c r="H16" s="45" t="s">
        <v>16</v>
      </c>
      <c r="I16" s="46" t="s">
        <v>142</v>
      </c>
      <c r="J16" s="47" t="str">
        <f>IF(D16="","",IF('[3]Titelblatt'!$H$20="","J1a",VLOOKUP(J14,'[3]Titelblatt'!$K$29:$L$36,2)))</f>
        <v>J1a</v>
      </c>
      <c r="K16" s="49">
        <f>'[4]E6'!$L$33</f>
        <v>84.58333333333333</v>
      </c>
    </row>
    <row r="17" spans="1:11" ht="14.25" customHeight="1" thickBot="1" thickTop="1">
      <c r="A17" s="30"/>
      <c r="B17" s="48"/>
      <c r="C17" s="32"/>
      <c r="D17" s="33"/>
      <c r="E17" s="33"/>
      <c r="F17" s="34"/>
      <c r="G17" s="35"/>
      <c r="H17" s="36" t="s">
        <v>20</v>
      </c>
      <c r="I17" s="46" t="s">
        <v>143</v>
      </c>
      <c r="J17" s="38"/>
      <c r="K17" s="39"/>
    </row>
    <row r="18" spans="1:11" ht="14.25" customHeight="1" thickBot="1" thickTop="1">
      <c r="A18" s="40" t="str">
        <f>IF(D18="","","7")</f>
        <v>7</v>
      </c>
      <c r="B18" s="41">
        <v>0.5833333333333334</v>
      </c>
      <c r="C18" s="42">
        <v>189</v>
      </c>
      <c r="D18" s="23" t="s">
        <v>12</v>
      </c>
      <c r="E18" s="23" t="s">
        <v>144</v>
      </c>
      <c r="F18" s="43" t="s">
        <v>145</v>
      </c>
      <c r="G18" s="44" t="s">
        <v>19</v>
      </c>
      <c r="H18" s="45" t="s">
        <v>16</v>
      </c>
      <c r="I18" s="46" t="s">
        <v>92</v>
      </c>
      <c r="J18" s="47" t="str">
        <f>IF(D18="","",IF('[3]Titelblatt'!$H$20="","J1a",VLOOKUP(J16,'[3]Titelblatt'!$K$29:$L$36,2)))</f>
        <v>J1a</v>
      </c>
      <c r="K18" s="49">
        <f>'[4]E7'!$L$33</f>
        <v>87.83333333333333</v>
      </c>
    </row>
    <row r="19" spans="1:11" ht="14.25" customHeight="1" thickBot="1" thickTop="1">
      <c r="A19" s="30"/>
      <c r="B19" s="48"/>
      <c r="C19" s="32"/>
      <c r="D19" s="33"/>
      <c r="E19" s="33"/>
      <c r="F19" s="34"/>
      <c r="G19" s="35"/>
      <c r="H19" s="36" t="s">
        <v>20</v>
      </c>
      <c r="I19" s="37" t="s">
        <v>146</v>
      </c>
      <c r="J19" s="38"/>
      <c r="K19" s="39"/>
    </row>
    <row r="20" spans="1:11" ht="14.25" customHeight="1" thickBot="1" thickTop="1">
      <c r="A20" s="40" t="str">
        <f>IF(D20="","","8")</f>
        <v>8</v>
      </c>
      <c r="B20" s="41">
        <v>0.5972222222222222</v>
      </c>
      <c r="C20" s="42"/>
      <c r="D20" s="23" t="s">
        <v>69</v>
      </c>
      <c r="E20" s="23" t="s">
        <v>147</v>
      </c>
      <c r="F20" s="43" t="s">
        <v>148</v>
      </c>
      <c r="G20" s="44" t="s">
        <v>19</v>
      </c>
      <c r="H20" s="45" t="s">
        <v>16</v>
      </c>
      <c r="I20" s="46" t="s">
        <v>78</v>
      </c>
      <c r="J20" s="47" t="str">
        <f>IF(D20="","",IF('[3]Titelblatt'!$H$20="","J1a",VLOOKUP(J18,'[3]Titelblatt'!$K$29:$L$36,2)))</f>
        <v>J1a</v>
      </c>
      <c r="K20" s="49">
        <f>'[4]E8'!$L$33</f>
        <v>90.16666666666667</v>
      </c>
    </row>
    <row r="21" spans="1:11" ht="14.25" customHeight="1" thickBot="1" thickTop="1">
      <c r="A21" s="30"/>
      <c r="B21" s="48"/>
      <c r="C21" s="32"/>
      <c r="D21" s="33"/>
      <c r="E21" s="33"/>
      <c r="F21" s="34"/>
      <c r="G21" s="35"/>
      <c r="H21" s="36" t="s">
        <v>20</v>
      </c>
      <c r="I21" s="37" t="s">
        <v>132</v>
      </c>
      <c r="J21" s="38"/>
      <c r="K21" s="39"/>
    </row>
    <row r="22" spans="1:11" ht="14.25" customHeight="1" thickBot="1" thickTop="1">
      <c r="A22" s="40" t="str">
        <f>IF(D22="","","9")</f>
        <v>9</v>
      </c>
      <c r="B22" s="41">
        <v>0.611111111111111</v>
      </c>
      <c r="C22" s="42">
        <v>211</v>
      </c>
      <c r="D22" s="23" t="s">
        <v>69</v>
      </c>
      <c r="E22" s="23" t="s">
        <v>140</v>
      </c>
      <c r="F22" s="43" t="s">
        <v>149</v>
      </c>
      <c r="G22" s="44" t="s">
        <v>28</v>
      </c>
      <c r="H22" s="26" t="s">
        <v>16</v>
      </c>
      <c r="I22" s="46" t="s">
        <v>150</v>
      </c>
      <c r="J22" s="47" t="str">
        <f>IF(D22="","",IF('[3]Titelblatt'!$H$20="","J1a",VLOOKUP(J20,'[3]Titelblatt'!$K$29:$L$36,2)))</f>
        <v>J1a</v>
      </c>
      <c r="K22" s="49">
        <f>'[4]E9'!$L$33</f>
        <v>93.66666666666667</v>
      </c>
    </row>
    <row r="23" spans="1:11" ht="14.25" customHeight="1" thickBot="1" thickTop="1">
      <c r="A23" s="30"/>
      <c r="B23" s="48"/>
      <c r="C23" s="32"/>
      <c r="D23" s="33"/>
      <c r="E23" s="33"/>
      <c r="F23" s="34"/>
      <c r="G23" s="35"/>
      <c r="H23" s="36" t="s">
        <v>20</v>
      </c>
      <c r="I23" s="37" t="s">
        <v>106</v>
      </c>
      <c r="J23" s="38"/>
      <c r="K23" s="39"/>
    </row>
    <row r="24" ht="13.5" thickTop="1"/>
  </sheetData>
  <mergeCells count="85">
    <mergeCell ref="E1:J1"/>
    <mergeCell ref="K20:K21"/>
    <mergeCell ref="A22:A23"/>
    <mergeCell ref="B22:B23"/>
    <mergeCell ref="C22:C23"/>
    <mergeCell ref="D22:D23"/>
    <mergeCell ref="E22:E23"/>
    <mergeCell ref="F22:F23"/>
    <mergeCell ref="G22:G23"/>
    <mergeCell ref="J22:J23"/>
    <mergeCell ref="K22:K23"/>
    <mergeCell ref="E20:E21"/>
    <mergeCell ref="F20:F21"/>
    <mergeCell ref="G20:G21"/>
    <mergeCell ref="J20:J21"/>
    <mergeCell ref="A20:A21"/>
    <mergeCell ref="B20:B21"/>
    <mergeCell ref="C20:C21"/>
    <mergeCell ref="D20:D21"/>
    <mergeCell ref="K16:K17"/>
    <mergeCell ref="A18:A19"/>
    <mergeCell ref="B18:B19"/>
    <mergeCell ref="C18:C19"/>
    <mergeCell ref="D18:D19"/>
    <mergeCell ref="E18:E19"/>
    <mergeCell ref="F18:F19"/>
    <mergeCell ref="G18:G19"/>
    <mergeCell ref="J18:J19"/>
    <mergeCell ref="K18:K19"/>
    <mergeCell ref="E16:E17"/>
    <mergeCell ref="F16:F17"/>
    <mergeCell ref="G16:G17"/>
    <mergeCell ref="J16:J17"/>
    <mergeCell ref="A16:A17"/>
    <mergeCell ref="B16:B17"/>
    <mergeCell ref="C16:C17"/>
    <mergeCell ref="D16:D17"/>
    <mergeCell ref="K12:K13"/>
    <mergeCell ref="A14:A15"/>
    <mergeCell ref="B14:B15"/>
    <mergeCell ref="C14:C15"/>
    <mergeCell ref="D14:D15"/>
    <mergeCell ref="E14:E15"/>
    <mergeCell ref="F14:F15"/>
    <mergeCell ref="G14:G15"/>
    <mergeCell ref="J14:J15"/>
    <mergeCell ref="K14:K15"/>
    <mergeCell ref="E12:E13"/>
    <mergeCell ref="F12:F13"/>
    <mergeCell ref="G12:G13"/>
    <mergeCell ref="J12:J13"/>
    <mergeCell ref="A12:A13"/>
    <mergeCell ref="B12:B13"/>
    <mergeCell ref="C12:C13"/>
    <mergeCell ref="D12:D13"/>
    <mergeCell ref="K8:K9"/>
    <mergeCell ref="A10:A11"/>
    <mergeCell ref="B10:B11"/>
    <mergeCell ref="C10:C11"/>
    <mergeCell ref="D10:D11"/>
    <mergeCell ref="E10:E11"/>
    <mergeCell ref="F10:F11"/>
    <mergeCell ref="G10:G11"/>
    <mergeCell ref="J10:J11"/>
    <mergeCell ref="K10:K11"/>
    <mergeCell ref="J6:J7"/>
    <mergeCell ref="K6:K7"/>
    <mergeCell ref="A8:A9"/>
    <mergeCell ref="B8:B9"/>
    <mergeCell ref="C8:C9"/>
    <mergeCell ref="D8:D9"/>
    <mergeCell ref="E8:E9"/>
    <mergeCell ref="F8:F9"/>
    <mergeCell ref="G8:G9"/>
    <mergeCell ref="J8:J9"/>
    <mergeCell ref="E2:K2"/>
    <mergeCell ref="E3:K3"/>
    <mergeCell ref="H4:I4"/>
    <mergeCell ref="A6:A7"/>
    <mergeCell ref="B6:B7"/>
    <mergeCell ref="C6:C7"/>
    <mergeCell ref="D6:D7"/>
    <mergeCell ref="E6:E7"/>
    <mergeCell ref="F6:F7"/>
    <mergeCell ref="G6:G7"/>
  </mergeCells>
  <dataValidations count="6">
    <dataValidation type="whole" allowBlank="1" showInputMessage="1" showErrorMessage="1" promptTitle="Eingabe der NÖBV-Mitgliedsnummer" prompt="...soferne bekannt." sqref="C6:C23">
      <formula1>1</formula1>
      <formula2>1000</formula2>
    </dataValidation>
    <dataValidation type="decimal" allowBlank="1" showInputMessage="1" showErrorMessage="1" promptTitle="Eingabe der Punkte" prompt="Diese Spalte ist optional und für eine Ergebnisliste nach Beendigung der Konzertwertung gedacht." sqref="K6:K23">
      <formula1>50.5</formula1>
      <formula2>100</formula2>
    </dataValidation>
    <dataValidation type="time" allowBlank="1" showInputMessage="1" showErrorMessage="1" promptTitle="Eingabe der Uhrzeit" prompt="im Format hh:mm (z.B.: 8:00)" sqref="B6:B23">
      <formula1>0</formula1>
      <formula2>0.9993055555555556</formula2>
    </dataValidation>
    <dataValidation type="list" allowBlank="1" showInputMessage="1" showErrorMessage="1" sqref="H6:H23">
      <formula1>$O$28:$O$29</formula1>
    </dataValidation>
    <dataValidation type="list" allowBlank="1" showInputMessage="1" showErrorMessage="1" promptTitle="Jury-Code" prompt="Geben Sie die Codebezeichnung der jeweiligen Jury ein:&#10;J1a, J1b, J1c, J1d&#10;J2a, J2b, J2c, J2d&#10;(siehe Registerkarte Titelblatt)." errorTitle="Fehlerhafte Eingabe" error="Es sind nur die Codeebezeichnungen&#10;J1a, J1b, J1c, J1d&#10;J2a, J2b, J2c, J2d&#10;erlaubt." sqref="J6:J23">
      <formula1>$O$20:$O$27</formula1>
    </dataValidation>
    <dataValidation type="list" allowBlank="1" showInputMessage="1" showErrorMessage="1" errorTitle="Eingabe der Stufe" error="Es sind nur die Bezeichnungen A, B, C, D, E bzw. Aj, Bj, Cj, Dj, Ej zulässig!" sqref="G6:G23">
      <formula1>$O$8:$O$18</formula1>
    </dataValidation>
  </dataValidations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Mirjam Huber</dc:creator>
  <cp:keywords/>
  <dc:description/>
  <cp:lastModifiedBy>Mirjam Huber</cp:lastModifiedBy>
  <dcterms:created xsi:type="dcterms:W3CDTF">2012-11-18T15:58:04Z</dcterms:created>
  <dcterms:modified xsi:type="dcterms:W3CDTF">2012-11-18T16:01:56Z</dcterms:modified>
  <cp:category/>
  <cp:version/>
  <cp:contentType/>
  <cp:contentStatus/>
</cp:coreProperties>
</file>